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3820"/>
  <bookViews>
    <workbookView xWindow="0" yWindow="0" windowWidth="14385" windowHeight="5085" activeTab="3"/>
  </bookViews>
  <sheets>
    <sheet name="Data" sheetId="2" r:id="rId1"/>
    <sheet name="INCOME STATEMENT" sheetId="1" r:id="rId2"/>
    <sheet name="BALANCE SHEET" sheetId="3" r:id="rId3"/>
    <sheet name="RATIOS" sheetId="4" r:id="rId4"/>
  </sheets>
  <calcPr calcId="179017"/>
</workbook>
</file>

<file path=xl/calcChain.xml><?xml version="1.0" encoding="utf-8"?>
<calcChain xmlns="http://schemas.openxmlformats.org/spreadsheetml/2006/main">
  <c r="H21" i="4" l="1"/>
  <c r="H20" i="4"/>
  <c r="H24" i="4"/>
  <c r="H23" i="4"/>
  <c r="H22" i="4"/>
  <c r="B39" i="3"/>
  <c r="B46" i="3"/>
  <c r="B40" i="3"/>
  <c r="B41" i="3"/>
  <c r="B42" i="3"/>
  <c r="B43" i="3"/>
  <c r="B44" i="3"/>
  <c r="B32" i="3"/>
  <c r="B30" i="3"/>
  <c r="B29" i="3"/>
  <c r="B28" i="3"/>
  <c r="B26" i="3"/>
  <c r="B22" i="3"/>
  <c r="B20" i="3"/>
  <c r="B21" i="3"/>
  <c r="B19" i="3"/>
  <c r="B17" i="3"/>
  <c r="B15" i="3"/>
  <c r="B7" i="3"/>
  <c r="B8" i="3"/>
  <c r="B6" i="3"/>
  <c r="B31" i="3"/>
  <c r="B25" i="3"/>
  <c r="B18" i="3"/>
  <c r="B13" i="3"/>
  <c r="B12" i="3"/>
  <c r="B11" i="3"/>
  <c r="B10" i="3"/>
  <c r="B27" i="1"/>
  <c r="B26" i="1"/>
  <c r="B25" i="1"/>
  <c r="B24" i="1"/>
  <c r="B22" i="1"/>
  <c r="B21" i="1"/>
  <c r="B20" i="1"/>
  <c r="B17" i="1"/>
  <c r="B15" i="1"/>
  <c r="B13" i="1"/>
  <c r="B8" i="1"/>
  <c r="B12" i="1" s="1"/>
  <c r="B14" i="1" s="1"/>
  <c r="B16" i="1" s="1"/>
  <c r="B18" i="1" s="1"/>
  <c r="B10" i="1"/>
  <c r="B11" i="1"/>
  <c r="B9" i="1"/>
  <c r="B6" i="1"/>
  <c r="B5" i="1"/>
  <c r="B4" i="1"/>
  <c r="B45" i="3" l="1"/>
  <c r="B33" i="3"/>
</calcChain>
</file>

<file path=xl/sharedStrings.xml><?xml version="1.0" encoding="utf-8"?>
<sst xmlns="http://schemas.openxmlformats.org/spreadsheetml/2006/main" count="223" uniqueCount="209">
  <si>
    <t>NET SALES</t>
  </si>
  <si>
    <t>$   65,058</t>
  </si>
  <si>
    <t>$   65,299</t>
  </si>
  <si>
    <t>$   70,749</t>
  </si>
  <si>
    <t>Cost of products sold</t>
  </si>
  <si>
    <t>32,535</t>
  </si>
  <si>
    <t>32,909</t>
  </si>
  <si>
    <t>37,056</t>
  </si>
  <si>
    <t>Selling, general and administrative expense</t>
  </si>
  <si>
    <t>18,568</t>
  </si>
  <si>
    <t>18,949</t>
  </si>
  <si>
    <t>20,616</t>
  </si>
  <si>
    <t>Venezuela deconsolidation charge</t>
  </si>
  <si>
    <t>—</t>
  </si>
  <si>
    <t>2,028</t>
  </si>
  <si>
    <t>OPERATING INCOME</t>
  </si>
  <si>
    <t>13,955</t>
  </si>
  <si>
    <t>13,441</t>
  </si>
  <si>
    <t>11,049</t>
  </si>
  <si>
    <t>Interest expense</t>
  </si>
  <si>
    <t>Interest income</t>
  </si>
  <si>
    <t>Other non-operating income/(expense), net</t>
  </si>
  <si>
    <t>(404)</t>
  </si>
  <si>
    <t>EARNINGS FROM CONTINUING OPERATIONS BEFORE INCOME TAXES</t>
  </si>
  <si>
    <t>13,257</t>
  </si>
  <si>
    <t>13,369</t>
  </si>
  <si>
    <t>11,012</t>
  </si>
  <si>
    <t>Income taxes on continuing operations</t>
  </si>
  <si>
    <t>3,063</t>
  </si>
  <si>
    <t>3,342</t>
  </si>
  <si>
    <t>2,725</t>
  </si>
  <si>
    <t>NET EARNINGS FROM CONTINUING OPERATIONS</t>
  </si>
  <si>
    <t>10,194</t>
  </si>
  <si>
    <t>10,027</t>
  </si>
  <si>
    <t>8,287</t>
  </si>
  <si>
    <t>NET EARNINGS/(LOSS) FROM DISCONTINUED OPERATIONS</t>
  </si>
  <si>
    <t>5,217</t>
  </si>
  <si>
    <t>(1,143)</t>
  </si>
  <si>
    <t>NET EARNINGS</t>
  </si>
  <si>
    <t>15,411</t>
  </si>
  <si>
    <t>10,604</t>
  </si>
  <si>
    <t>7,144</t>
  </si>
  <si>
    <t>Less: Net earnings attributable to noncontrolling interests</t>
  </si>
  <si>
    <t>NET EARNINGS ATTRIBUTABLE TO PROCTER &amp; GAMBLE</t>
  </si>
  <si>
    <t>$   15,326</t>
  </si>
  <si>
    <t>$   10,508</t>
  </si>
  <si>
    <t>$     7,036</t>
  </si>
  <si>
    <r>
      <rPr>
        <b/>
        <sz val="10"/>
        <color rgb="FF000000"/>
        <rFont val="Times New Roman"/>
        <family val="1"/>
      </rPr>
      <t>BASIC</t>
    </r>
    <r>
      <rPr>
        <b/>
        <sz val="10"/>
        <color rgb="FF000000"/>
        <rFont val="Times New Roman"/>
        <family val="1"/>
      </rPr>
      <t xml:space="preserve"> </t>
    </r>
    <r>
      <rPr>
        <b/>
        <sz val="10"/>
        <color rgb="FF000000"/>
        <rFont val="Times New Roman"/>
        <family val="1"/>
      </rPr>
      <t>NET</t>
    </r>
    <r>
      <rPr>
        <b/>
        <sz val="10"/>
        <color rgb="FF000000"/>
        <rFont val="Times New Roman"/>
        <family val="1"/>
      </rPr>
      <t xml:space="preserve"> </t>
    </r>
    <r>
      <rPr>
        <b/>
        <sz val="10"/>
        <color rgb="FF000000"/>
        <rFont val="Times New Roman"/>
        <family val="1"/>
      </rPr>
      <t>EARNINGS</t>
    </r>
    <r>
      <rPr>
        <b/>
        <sz val="10"/>
        <color rgb="FF000000"/>
        <rFont val="Times New Roman"/>
        <family val="1"/>
      </rPr>
      <t xml:space="preserve"> </t>
    </r>
    <r>
      <rPr>
        <b/>
        <sz val="10"/>
        <color rgb="FF000000"/>
        <rFont val="Times New Roman"/>
        <family val="1"/>
      </rPr>
      <t>PER</t>
    </r>
    <r>
      <rPr>
        <b/>
        <sz val="10"/>
        <color rgb="FF000000"/>
        <rFont val="Times New Roman"/>
        <family val="1"/>
      </rPr>
      <t xml:space="preserve"> </t>
    </r>
    <r>
      <rPr>
        <b/>
        <sz val="10"/>
        <color rgb="FF000000"/>
        <rFont val="Times New Roman"/>
        <family val="1"/>
      </rPr>
      <t>COMMON</t>
    </r>
    <r>
      <rPr>
        <b/>
        <sz val="10"/>
        <color rgb="FF000000"/>
        <rFont val="Times New Roman"/>
        <family val="1"/>
      </rPr>
      <t xml:space="preserve"> </t>
    </r>
    <r>
      <rPr>
        <b/>
        <sz val="10"/>
        <color rgb="FF000000"/>
        <rFont val="Times New Roman"/>
        <family val="1"/>
      </rPr>
      <t>SHARE:</t>
    </r>
    <r>
      <rPr>
        <b/>
        <sz val="10"/>
        <color rgb="FF000000"/>
        <rFont val="Times New Roman"/>
        <family val="1"/>
      </rPr>
      <t xml:space="preserve"> </t>
    </r>
    <r>
      <rPr>
        <b/>
        <sz val="6.5"/>
        <color rgb="FF000000"/>
        <rFont val="Times New Roman"/>
        <family val="1"/>
      </rPr>
      <t>(1)</t>
    </r>
  </si>
  <si>
    <t>Earnings from continuing operations</t>
  </si>
  <si>
    <t>$       3.79</t>
  </si>
  <si>
    <t>$       3.59</t>
  </si>
  <si>
    <t>$       2.92</t>
  </si>
  <si>
    <t>Earnings/(loss) from discontinued operations</t>
  </si>
  <si>
    <t>(0.42)</t>
  </si>
  <si>
    <t>BASIC NET EARNINGS PER COMMON SHARE</t>
  </si>
  <si>
    <t>$       5.80</t>
  </si>
  <si>
    <t>$       3.80</t>
  </si>
  <si>
    <t>$       2.50</t>
  </si>
  <si>
    <r>
      <rPr>
        <b/>
        <sz val="10"/>
        <color rgb="FF000000"/>
        <rFont val="Times New Roman"/>
        <family val="1"/>
      </rPr>
      <t>DILUTED</t>
    </r>
    <r>
      <rPr>
        <b/>
        <sz val="10"/>
        <color rgb="FF000000"/>
        <rFont val="Times New Roman"/>
        <family val="1"/>
      </rPr>
      <t xml:space="preserve"> </t>
    </r>
    <r>
      <rPr>
        <b/>
        <sz val="10"/>
        <color rgb="FF000000"/>
        <rFont val="Times New Roman"/>
        <family val="1"/>
      </rPr>
      <t>NET</t>
    </r>
    <r>
      <rPr>
        <b/>
        <sz val="10"/>
        <color rgb="FF000000"/>
        <rFont val="Times New Roman"/>
        <family val="1"/>
      </rPr>
      <t xml:space="preserve"> </t>
    </r>
    <r>
      <rPr>
        <b/>
        <sz val="10"/>
        <color rgb="FF000000"/>
        <rFont val="Times New Roman"/>
        <family val="1"/>
      </rPr>
      <t>EARNINGS</t>
    </r>
    <r>
      <rPr>
        <b/>
        <sz val="10"/>
        <color rgb="FF000000"/>
        <rFont val="Times New Roman"/>
        <family val="1"/>
      </rPr>
      <t xml:space="preserve"> </t>
    </r>
    <r>
      <rPr>
        <b/>
        <sz val="10"/>
        <color rgb="FF000000"/>
        <rFont val="Times New Roman"/>
        <family val="1"/>
      </rPr>
      <t>PER</t>
    </r>
    <r>
      <rPr>
        <b/>
        <sz val="10"/>
        <color rgb="FF000000"/>
        <rFont val="Times New Roman"/>
        <family val="1"/>
      </rPr>
      <t xml:space="preserve"> </t>
    </r>
    <r>
      <rPr>
        <b/>
        <sz val="10"/>
        <color rgb="FF000000"/>
        <rFont val="Times New Roman"/>
        <family val="1"/>
      </rPr>
      <t>COMMON</t>
    </r>
    <r>
      <rPr>
        <b/>
        <sz val="10"/>
        <color rgb="FF000000"/>
        <rFont val="Times New Roman"/>
        <family val="1"/>
      </rPr>
      <t xml:space="preserve"> </t>
    </r>
    <r>
      <rPr>
        <b/>
        <sz val="10"/>
        <color rgb="FF000000"/>
        <rFont val="Times New Roman"/>
        <family val="1"/>
      </rPr>
      <t>SHARE:</t>
    </r>
    <r>
      <rPr>
        <b/>
        <sz val="10"/>
        <color rgb="FF000000"/>
        <rFont val="Times New Roman"/>
        <family val="1"/>
      </rPr>
      <t xml:space="preserve"> </t>
    </r>
    <r>
      <rPr>
        <b/>
        <sz val="6.5"/>
        <color rgb="FF000000"/>
        <rFont val="Times New Roman"/>
        <family val="1"/>
      </rPr>
      <t>(1)</t>
    </r>
  </si>
  <si>
    <t>$       3.69</t>
  </si>
  <si>
    <t>$       3.49</t>
  </si>
  <si>
    <t>$       2.84</t>
  </si>
  <si>
    <t>(0.40)</t>
  </si>
  <si>
    <t>DILUTED NET EARNINGS PER COMMON SHARE</t>
  </si>
  <si>
    <t>$       5.59</t>
  </si>
  <si>
    <t>$       2.44</t>
  </si>
  <si>
    <t>DIVIDENDS PER COMMON SHARE</t>
  </si>
  <si>
    <t>$       2.70</t>
  </si>
  <si>
    <t>$       2.66</t>
  </si>
  <si>
    <t>$       2.59</t>
  </si>
  <si>
    <r>
      <rPr>
        <sz val="6"/>
        <color rgb="FF000000"/>
        <rFont val="Times New Roman"/>
        <family val="1"/>
      </rPr>
      <t>(1)</t>
    </r>
    <r>
      <rPr>
        <sz val="6"/>
        <color rgb="FF000000"/>
        <rFont val="Times New Roman"/>
        <family val="1"/>
      </rPr>
      <t xml:space="preserve">      </t>
    </r>
    <r>
      <rPr>
        <sz val="6"/>
        <color rgb="FF000000"/>
        <rFont val="Times New Roman"/>
        <family val="1"/>
      </rPr>
      <t xml:space="preserve"> </t>
    </r>
    <r>
      <rPr>
        <sz val="9"/>
        <color rgb="FF000000"/>
        <rFont val="Times New Roman"/>
        <family val="1"/>
      </rPr>
      <t>Basic</t>
    </r>
    <r>
      <rPr>
        <sz val="9"/>
        <color rgb="FF000000"/>
        <rFont val="Times New Roman"/>
        <family val="1"/>
      </rPr>
      <t xml:space="preserve"> </t>
    </r>
    <r>
      <rPr>
        <sz val="9"/>
        <color rgb="FF000000"/>
        <rFont val="Times New Roman"/>
        <family val="1"/>
      </rPr>
      <t>net</t>
    </r>
    <r>
      <rPr>
        <sz val="9"/>
        <color rgb="FF000000"/>
        <rFont val="Times New Roman"/>
        <family val="1"/>
      </rPr>
      <t xml:space="preserve"> </t>
    </r>
    <r>
      <rPr>
        <sz val="9"/>
        <color rgb="FF000000"/>
        <rFont val="Times New Roman"/>
        <family val="1"/>
      </rPr>
      <t>earnings</t>
    </r>
    <r>
      <rPr>
        <sz val="9"/>
        <color rgb="FF000000"/>
        <rFont val="Times New Roman"/>
        <family val="1"/>
      </rPr>
      <t xml:space="preserve"> </t>
    </r>
    <r>
      <rPr>
        <sz val="9"/>
        <color rgb="FF000000"/>
        <rFont val="Times New Roman"/>
        <family val="1"/>
      </rPr>
      <t>per</t>
    </r>
    <r>
      <rPr>
        <sz val="9"/>
        <color rgb="FF000000"/>
        <rFont val="Times New Roman"/>
        <family val="1"/>
      </rPr>
      <t xml:space="preserve"> </t>
    </r>
    <r>
      <rPr>
        <sz val="9"/>
        <color rgb="FF000000"/>
        <rFont val="Times New Roman"/>
        <family val="1"/>
      </rPr>
      <t>common</t>
    </r>
    <r>
      <rPr>
        <sz val="9"/>
        <color rgb="FF000000"/>
        <rFont val="Times New Roman"/>
        <family val="1"/>
      </rPr>
      <t xml:space="preserve"> </t>
    </r>
    <r>
      <rPr>
        <sz val="9"/>
        <color rgb="FF000000"/>
        <rFont val="Times New Roman"/>
        <family val="1"/>
      </rPr>
      <t>share</t>
    </r>
    <r>
      <rPr>
        <sz val="9"/>
        <color rgb="FF000000"/>
        <rFont val="Times New Roman"/>
        <family val="1"/>
      </rPr>
      <t xml:space="preserve"> </t>
    </r>
    <r>
      <rPr>
        <sz val="9"/>
        <color rgb="FF000000"/>
        <rFont val="Times New Roman"/>
        <family val="1"/>
      </rPr>
      <t>and</t>
    </r>
    <r>
      <rPr>
        <sz val="9"/>
        <color rgb="FF000000"/>
        <rFont val="Times New Roman"/>
        <family val="1"/>
      </rPr>
      <t xml:space="preserve"> </t>
    </r>
    <r>
      <rPr>
        <sz val="9"/>
        <color rgb="FF000000"/>
        <rFont val="Times New Roman"/>
        <family val="1"/>
      </rPr>
      <t>Diluted</t>
    </r>
    <r>
      <rPr>
        <sz val="9"/>
        <color rgb="FF000000"/>
        <rFont val="Times New Roman"/>
        <family val="1"/>
      </rPr>
      <t xml:space="preserve"> </t>
    </r>
    <r>
      <rPr>
        <sz val="9"/>
        <color rgb="FF000000"/>
        <rFont val="Times New Roman"/>
        <family val="1"/>
      </rPr>
      <t>net</t>
    </r>
    <r>
      <rPr>
        <sz val="9"/>
        <color rgb="FF000000"/>
        <rFont val="Times New Roman"/>
        <family val="1"/>
      </rPr>
      <t xml:space="preserve"> </t>
    </r>
    <r>
      <rPr>
        <sz val="9"/>
        <color rgb="FF000000"/>
        <rFont val="Times New Roman"/>
        <family val="1"/>
      </rPr>
      <t>earnings</t>
    </r>
    <r>
      <rPr>
        <sz val="9"/>
        <color rgb="FF000000"/>
        <rFont val="Times New Roman"/>
        <family val="1"/>
      </rPr>
      <t xml:space="preserve"> </t>
    </r>
    <r>
      <rPr>
        <sz val="9"/>
        <color rgb="FF000000"/>
        <rFont val="Times New Roman"/>
        <family val="1"/>
      </rPr>
      <t>per</t>
    </r>
    <r>
      <rPr>
        <sz val="9"/>
        <color rgb="FF000000"/>
        <rFont val="Times New Roman"/>
        <family val="1"/>
      </rPr>
      <t xml:space="preserve"> </t>
    </r>
    <r>
      <rPr>
        <sz val="9"/>
        <color rgb="FF000000"/>
        <rFont val="Times New Roman"/>
        <family val="1"/>
      </rPr>
      <t>common</t>
    </r>
    <r>
      <rPr>
        <sz val="9"/>
        <color rgb="FF000000"/>
        <rFont val="Times New Roman"/>
        <family val="1"/>
      </rPr>
      <t xml:space="preserve"> </t>
    </r>
    <r>
      <rPr>
        <sz val="9"/>
        <color rgb="FF000000"/>
        <rFont val="Times New Roman"/>
        <family val="1"/>
      </rPr>
      <t>share</t>
    </r>
    <r>
      <rPr>
        <sz val="9"/>
        <color rgb="FF000000"/>
        <rFont val="Times New Roman"/>
        <family val="1"/>
      </rPr>
      <t xml:space="preserve"> </t>
    </r>
    <r>
      <rPr>
        <sz val="9"/>
        <color rgb="FF000000"/>
        <rFont val="Times New Roman"/>
        <family val="1"/>
      </rPr>
      <t>are</t>
    </r>
    <r>
      <rPr>
        <sz val="9"/>
        <color rgb="FF000000"/>
        <rFont val="Times New Roman"/>
        <family val="1"/>
      </rPr>
      <t xml:space="preserve"> </t>
    </r>
    <r>
      <rPr>
        <sz val="9"/>
        <color rgb="FF000000"/>
        <rFont val="Times New Roman"/>
        <family val="1"/>
      </rPr>
      <t>calculated</t>
    </r>
    <r>
      <rPr>
        <sz val="9"/>
        <color rgb="FF000000"/>
        <rFont val="Times New Roman"/>
        <family val="1"/>
      </rPr>
      <t xml:space="preserve"> </t>
    </r>
    <r>
      <rPr>
        <sz val="9"/>
        <color rgb="FF000000"/>
        <rFont val="Times New Roman"/>
        <family val="1"/>
      </rPr>
      <t>on</t>
    </r>
    <r>
      <rPr>
        <sz val="9"/>
        <color rgb="FF000000"/>
        <rFont val="Times New Roman"/>
        <family val="1"/>
      </rPr>
      <t xml:space="preserve"> </t>
    </r>
    <r>
      <rPr>
        <sz val="9"/>
        <color rgb="FF000000"/>
        <rFont val="Times New Roman"/>
        <family val="1"/>
      </rPr>
      <t>Net</t>
    </r>
    <r>
      <rPr>
        <sz val="9"/>
        <color rgb="FF000000"/>
        <rFont val="Times New Roman"/>
        <family val="1"/>
      </rPr>
      <t xml:space="preserve"> </t>
    </r>
    <r>
      <rPr>
        <sz val="9"/>
        <color rgb="FF000000"/>
        <rFont val="Times New Roman"/>
        <family val="1"/>
      </rPr>
      <t>earnings</t>
    </r>
    <r>
      <rPr>
        <sz val="9"/>
        <color rgb="FF000000"/>
        <rFont val="Times New Roman"/>
        <family val="1"/>
      </rPr>
      <t xml:space="preserve"> </t>
    </r>
    <r>
      <rPr>
        <sz val="9"/>
        <color rgb="FF000000"/>
        <rFont val="Times New Roman"/>
        <family val="1"/>
      </rPr>
      <t>attributable</t>
    </r>
    <r>
      <rPr>
        <sz val="9"/>
        <color rgb="FF000000"/>
        <rFont val="Times New Roman"/>
        <family val="1"/>
      </rPr>
      <t xml:space="preserve"> </t>
    </r>
    <r>
      <rPr>
        <sz val="9"/>
        <color rgb="FF000000"/>
        <rFont val="Times New Roman"/>
        <family val="1"/>
      </rPr>
      <t>to</t>
    </r>
    <r>
      <rPr>
        <sz val="9"/>
        <color rgb="FF000000"/>
        <rFont val="Times New Roman"/>
        <family val="1"/>
      </rPr>
      <t xml:space="preserve"> </t>
    </r>
    <r>
      <rPr>
        <sz val="9"/>
        <color rgb="FF000000"/>
        <rFont val="Times New Roman"/>
        <family val="1"/>
      </rPr>
      <t>Procter</t>
    </r>
    <r>
      <rPr>
        <sz val="9"/>
        <color rgb="FF000000"/>
        <rFont val="Times New Roman"/>
        <family val="1"/>
      </rPr>
      <t xml:space="preserve"> </t>
    </r>
    <r>
      <rPr>
        <sz val="9"/>
        <color rgb="FF000000"/>
        <rFont val="Times New Roman"/>
        <family val="1"/>
      </rPr>
      <t>&amp;</t>
    </r>
    <r>
      <rPr>
        <sz val="9"/>
        <color rgb="FF000000"/>
        <rFont val="Times New Roman"/>
        <family val="1"/>
      </rPr>
      <t xml:space="preserve"> </t>
    </r>
    <r>
      <rPr>
        <sz val="9"/>
        <color rgb="FF000000"/>
        <rFont val="Times New Roman"/>
        <family val="1"/>
      </rPr>
      <t>Gamble.</t>
    </r>
  </si>
  <si>
    <t>See accompanying Notes to Consolidated Financial Statements.</t>
  </si>
  <si>
    <t>Pro-Forma INCOME STATEMENT</t>
  </si>
  <si>
    <t>The Procter &amp; Gamble Company</t>
  </si>
  <si>
    <t>Assets</t>
  </si>
  <si>
    <t>CURRENT ASSETS</t>
  </si>
  <si>
    <t>Cash and cash equivalents</t>
  </si>
  <si>
    <t>$        5,569</t>
  </si>
  <si>
    <t>$        7,102</t>
  </si>
  <si>
    <t>Available-for-sale investment securities</t>
  </si>
  <si>
    <t>9,568</t>
  </si>
  <si>
    <t>6,246</t>
  </si>
  <si>
    <t>Accounts receivable</t>
  </si>
  <si>
    <t>4,594</t>
  </si>
  <si>
    <t>4,373</t>
  </si>
  <si>
    <t>INVENTORIES</t>
  </si>
  <si>
    <t>Materials and supplies</t>
  </si>
  <si>
    <t>1,308</t>
  </si>
  <si>
    <t>1,188</t>
  </si>
  <si>
    <t>Work in process</t>
  </si>
  <si>
    <t>Finished goods</t>
  </si>
  <si>
    <t>2,787</t>
  </si>
  <si>
    <t>2,965</t>
  </si>
  <si>
    <t>Total inventories</t>
  </si>
  <si>
    <t>4,624</t>
  </si>
  <si>
    <t>4,716</t>
  </si>
  <si>
    <t>Deferred income taxes</t>
  </si>
  <si>
    <t>1,507</t>
  </si>
  <si>
    <t>Prepaid expenses and other current assets</t>
  </si>
  <si>
    <t>2,139</t>
  </si>
  <si>
    <t>2,653</t>
  </si>
  <si>
    <t>Current assets held for sale</t>
  </si>
  <si>
    <t>7,185</t>
  </si>
  <si>
    <t>TOTAL CURRENT ASSETS</t>
  </si>
  <si>
    <t>26,494</t>
  </si>
  <si>
    <t>33,782</t>
  </si>
  <si>
    <t>PROPERTY, PLANT AND EQUIPMENT, NET</t>
  </si>
  <si>
    <t>19,893</t>
  </si>
  <si>
    <t>19,385</t>
  </si>
  <si>
    <t>GOODWILL</t>
  </si>
  <si>
    <t>44,699</t>
  </si>
  <si>
    <t>44,350</t>
  </si>
  <si>
    <t>TRADEMARKS AND OTHER INTANGIBLE ASSETS, NET</t>
  </si>
  <si>
    <t>24,187</t>
  </si>
  <si>
    <t>24,527</t>
  </si>
  <si>
    <t>OTHER NONCURRENT ASSETS</t>
  </si>
  <si>
    <t>5,133</t>
  </si>
  <si>
    <t>5,092</t>
  </si>
  <si>
    <t>TOTAL ASSETS</t>
  </si>
  <si>
    <t>$    120,406</t>
  </si>
  <si>
    <t>$    127,136</t>
  </si>
  <si>
    <r>
      <rPr>
        <b/>
        <u/>
        <sz val="10"/>
        <color rgb="FF000000"/>
        <rFont val="Times New Roman"/>
        <family val="1"/>
      </rPr>
      <t>Liabilities</t>
    </r>
    <r>
      <rPr>
        <b/>
        <sz val="10"/>
        <color rgb="FF000000"/>
        <rFont val="Times New Roman"/>
        <family val="1"/>
      </rPr>
      <t xml:space="preserve"> </t>
    </r>
    <r>
      <rPr>
        <b/>
        <sz val="10"/>
        <color rgb="FF000000"/>
        <rFont val="Times New Roman"/>
        <family val="1"/>
      </rPr>
      <t>and</t>
    </r>
    <r>
      <rPr>
        <b/>
        <sz val="10"/>
        <color rgb="FF000000"/>
        <rFont val="Times New Roman"/>
        <family val="1"/>
      </rPr>
      <t xml:space="preserve"> </t>
    </r>
    <r>
      <rPr>
        <b/>
        <sz val="10"/>
        <color rgb="FF000000"/>
        <rFont val="Times New Roman"/>
        <family val="1"/>
      </rPr>
      <t>Shareholders'</t>
    </r>
    <r>
      <rPr>
        <b/>
        <sz val="10"/>
        <color rgb="FF000000"/>
        <rFont val="Times New Roman"/>
        <family val="1"/>
      </rPr>
      <t xml:space="preserve"> </t>
    </r>
    <r>
      <rPr>
        <b/>
        <sz val="10"/>
        <color rgb="FF000000"/>
        <rFont val="Times New Roman"/>
        <family val="1"/>
      </rPr>
      <t>Equity</t>
    </r>
  </si>
  <si>
    <t>CURRENT LIABILITIES</t>
  </si>
  <si>
    <t>Accounts payable</t>
  </si>
  <si>
    <t>$        9,632</t>
  </si>
  <si>
    <t>$        9,325</t>
  </si>
  <si>
    <t>Accrued and other liabilities</t>
  </si>
  <si>
    <t>7,024</t>
  </si>
  <si>
    <t>7,449</t>
  </si>
  <si>
    <t>Current liabilities held for sale</t>
  </si>
  <si>
    <t>2,343</t>
  </si>
  <si>
    <t>Debt due within one year</t>
  </si>
  <si>
    <t>13,554</t>
  </si>
  <si>
    <t>11,653</t>
  </si>
  <si>
    <t>TOTAL CURRENT LIABILITIES</t>
  </si>
  <si>
    <t>30,210</t>
  </si>
  <si>
    <t>30,770</t>
  </si>
  <si>
    <t>LONG-TERM DEBT</t>
  </si>
  <si>
    <t>18,038</t>
  </si>
  <si>
    <t>18,945</t>
  </si>
  <si>
    <t>DEFERRED INCOME TAXES</t>
  </si>
  <si>
    <t>8,126</t>
  </si>
  <si>
    <t>9,113</t>
  </si>
  <si>
    <t>OTHER NONCURRENT LIABILITIES</t>
  </si>
  <si>
    <t>8,254</t>
  </si>
  <si>
    <t>10,325</t>
  </si>
  <si>
    <t>TOTAL LIABILITIES</t>
  </si>
  <si>
    <t>64,628</t>
  </si>
  <si>
    <t>69,153</t>
  </si>
  <si>
    <t>SHAREHOLDERS' EQUITY</t>
  </si>
  <si>
    <t>Convertible Class A preferred stock, stated value $1 per share (600 shares authorized)</t>
  </si>
  <si>
    <t>1,006</t>
  </si>
  <si>
    <t>1,038</t>
  </si>
  <si>
    <t>Non-Voting Class B preferred stock, stated value $1 per share (200 shares authorized)</t>
  </si>
  <si>
    <t>Common stock, stated value $1 per share (10,000 shares authorized; shares issued:</t>
  </si>
  <si>
    <t>2017 - 4,009.2, 2016 - 4,009.2 )</t>
  </si>
  <si>
    <t>4,009</t>
  </si>
  <si>
    <t>Additional paid-in capital</t>
  </si>
  <si>
    <t>63,641</t>
  </si>
  <si>
    <t>63,714</t>
  </si>
  <si>
    <t>Reserve for ESOP debt retirement</t>
  </si>
  <si>
    <t>(1,249)</t>
  </si>
  <si>
    <t>(1,290)</t>
  </si>
  <si>
    <t>Accumulated other comprehensive income/(loss)</t>
  </si>
  <si>
    <t>(14,632)</t>
  </si>
  <si>
    <t>(15,907)</t>
  </si>
  <si>
    <t>Treasury stock, at cost (shares held:  2017 -1,455.9, 2016 - 1,341.2)</t>
  </si>
  <si>
    <t>(93,715)</t>
  </si>
  <si>
    <t>(82,176)</t>
  </si>
  <si>
    <t>Retained earnings</t>
  </si>
  <si>
    <t>96,124</t>
  </si>
  <si>
    <t>87,953</t>
  </si>
  <si>
    <t>Noncontrolling interest</t>
  </si>
  <si>
    <t>TOTAL SHAREHOLDERS' EQUITY</t>
  </si>
  <si>
    <t>55,778</t>
  </si>
  <si>
    <t>57,983</t>
  </si>
  <si>
    <t>TOTAL LIABILITIES AND SHAREHOLDERS' EQUITY</t>
  </si>
  <si>
    <t>Pro Forma- Balance Sheets</t>
  </si>
  <si>
    <t>Tarea 3.2</t>
  </si>
  <si>
    <t>Amounts in millions except per share amounts; Years ended DEC 31</t>
  </si>
  <si>
    <t>Amounts in millions; As of DEC 31</t>
  </si>
  <si>
    <t>RATIOS</t>
  </si>
  <si>
    <t>Current Ratio</t>
  </si>
  <si>
    <t>Inventory Turnover</t>
  </si>
  <si>
    <t>Profit Margin</t>
  </si>
  <si>
    <t>Return on Assets</t>
  </si>
  <si>
    <t>Return on Equity</t>
  </si>
  <si>
    <t xml:space="preserve">To Obtain Ratios use 2018 amounts </t>
  </si>
  <si>
    <t>Procedure</t>
  </si>
  <si>
    <t>Results</t>
  </si>
  <si>
    <t xml:space="preserve">In this space answer the questions </t>
  </si>
  <si>
    <t>Instructions: 
1. Evaluate the financial statements of Procter &amp; Gamble Co. You should use the most recent Annual Report. http://www.pginvestor.com/.  
2. Use the financial information of these consolidated statements of Earnings and consolidated Balance sheet, pp. 36-39, and prepares the company's financial plan for the year 2018.
3. Remember that the figures in the financial statements appear in millions of dollars.
4. Consider the following information: 
a. Net sales for the 2018 is estimated to increase by 8%
b. It is projected to pay $2.75 in common share dividends.
c. The company wants to maintain a minimum cash balance of $6 million.
d. Accounts receivable will account for 15% of net sales projected at 2018.
e. The final inventory at 2018 will be increased by 2% compared to 2017.
f. Property, plant and equipment will increase by 8%. 
g. Account payables are increased by 10%.
h. The taxes payable will be calculated to a quarter of the tax debt in the pro-forma statement in the income and expense form.
i. All other accounts remain without major changes 
5. Prepare a pro-forma income and expense statement for the year ending 2018 using the sales percent method. (10 points)
6. Prepare a pro-forma  situation statement as of December 31, 2018 using the administrative assumption method (judgmental approach). (10 points)
7. Analyzes the use of pro-forma statement. Why are they made? What's the function? (5 points)
8. Explains what the required external financing consists of.  What does it mean to have an amount of external financing required in negative? (5 puntos)
9. With these established projections, determine the following financial indicators: Current Ratio, Inventory Turnover, Profit Margin, return on Assets and return on Equity. (10 points).</t>
  </si>
  <si>
    <t>=Current Assets/Current Liabilities</t>
  </si>
  <si>
    <t>=Net Profit/Revenues</t>
  </si>
  <si>
    <t>=Net Profit/Total Assets</t>
  </si>
  <si>
    <t>=Net Profit/Total Shareholder's Equity</t>
  </si>
  <si>
    <t>=Cost of Goods/Average Inventory</t>
  </si>
  <si>
    <t xml:space="preserve">Pro-forma statements are finacial statements presented in a certain standard format. These statements are used in planning and control, for decision making, for forecasting, and for reporting to owners, investors, and creditors. The statements can be used to make comparisons between two different periods, and between the business and other industry players. The information is important for managers, investors, lenders, and government entities. Pro-forma statements halps an organization to seek financing from external lenders by providing information about the financial health of an organization. Government organizations such as  the U.S. Securities and Exchange Commission provide a pre-specified format for company's pro-forma statements. 
Required external financing is the amount the amount of additional capital that a company needs to run its business. This amount is used to acquire assets and generate revenues for the company. When the required external financing is positive, the company does not need to borrow from external sources. However, when the required external financing is negative, the company needs funds from external financiers. Some of the factors that affect the required external financing are a company's cashflows and the dividend pay-out ratio. </t>
  </si>
  <si>
    <t>Total Inventory Increase</t>
  </si>
  <si>
    <t>Property, Plant and Equipment Increase</t>
  </si>
  <si>
    <t>Accounts Payables Increase</t>
  </si>
  <si>
    <t>2018 projected sales growth</t>
  </si>
  <si>
    <t>Common Share Dividend per share</t>
  </si>
  <si>
    <t>2018 Sales forecast uses sales percentage of 2017</t>
  </si>
  <si>
    <t>Taxes Payables as a percent of tax expenses</t>
  </si>
  <si>
    <t>Administrative Assumption Method</t>
  </si>
  <si>
    <t>All other items increase by two percent except for long-term debt and other non-current liabilities that decline by 2%</t>
  </si>
  <si>
    <t>Common Stock remains constant</t>
  </si>
  <si>
    <t>Additional Paid in Capital rises by 17.78%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</si>
</sst>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_);[Red]\(&quot;$&quot;#,##0.00\)"/>
    <numFmt numFmtId="43" formatCode="_(* #,##0.00_);_(* \(#,##0.00\);_(* &quot;-&quot;??_);_(@_)"/>
  </numFmts>
  <fonts count="17" x14ac:knownFonts="1">
    <font>
      <sz val="11"/>
      <color rgb="FF000000"/>
      <name val="Calibri"/>
      <family val="2"/>
      <charset val="204"/>
    </font>
    <font>
      <sz val="8"/>
      <color rgb="FF000000"/>
      <name val="Times New Roman"/>
      <family val="1"/>
    </font>
    <font>
      <b/>
      <sz val="10"/>
      <color rgb="FF000000"/>
      <name val="Times New Roman"/>
      <family val="1"/>
    </font>
    <font>
      <b/>
      <u/>
      <sz val="8"/>
      <color rgb="FF000000"/>
      <name val="Times New Roman"/>
      <family val="1"/>
    </font>
    <font>
      <sz val="10"/>
      <color rgb="FF000000"/>
      <name val="Times New Roman"/>
      <family val="1"/>
    </font>
    <font>
      <b/>
      <sz val="6.5"/>
      <color rgb="FF000000"/>
      <name val="Times New Roman"/>
      <family val="1"/>
    </font>
    <font>
      <sz val="6"/>
      <color rgb="FF000000"/>
      <name val="Times New Roman"/>
      <family val="1"/>
    </font>
    <font>
      <sz val="9"/>
      <color rgb="FF000000"/>
      <name val="Times New Roman"/>
      <family val="1"/>
    </font>
    <font>
      <b/>
      <sz val="14"/>
      <color rgb="FF000000"/>
      <name val="Times New Roman"/>
      <family val="1"/>
    </font>
    <font>
      <sz val="16"/>
      <color rgb="FF000000"/>
      <name val="Times New Roman"/>
      <family val="1"/>
    </font>
    <font>
      <b/>
      <u/>
      <sz val="10"/>
      <color rgb="FF000000"/>
      <name val="Times New Roman"/>
      <family val="1"/>
    </font>
    <font>
      <b/>
      <sz val="12"/>
      <color rgb="FF000000"/>
      <name val="Times New Roman"/>
      <family val="1"/>
    </font>
    <font>
      <b/>
      <sz val="11"/>
      <color rgb="FF000000"/>
      <name val="Calibri"/>
      <family val="2"/>
    </font>
    <font>
      <b/>
      <i/>
      <sz val="11"/>
      <color rgb="FF000000"/>
      <name val="Calibri"/>
      <family val="2"/>
    </font>
    <font>
      <b/>
      <sz val="18"/>
      <color rgb="FFFF0000"/>
      <name val="Calibri"/>
      <family val="2"/>
    </font>
    <font>
      <sz val="14"/>
      <color rgb="FF000000"/>
      <name val="Calibri"/>
      <family val="2"/>
      <charset val="204"/>
    </font>
    <font>
      <sz val="11"/>
      <color rgb="FF000000"/>
      <name val="Calibri"/>
      <family val="2"/>
      <charset val="204"/>
    </font>
  </fonts>
  <fills count="8">
    <fill>
      <patternFill patternType="none"/>
    </fill>
    <fill>
      <patternFill patternType="gray125"/>
    </fill>
    <fill>
      <patternFill patternType="solid">
        <fgColor rgb="FFCCEEFF"/>
      </patternFill>
    </fill>
    <fill>
      <patternFill patternType="solid">
        <fgColor rgb="FFFFFF00"/>
        <bgColor indexed="64"/>
      </patternFill>
    </fill>
    <fill>
      <patternFill patternType="solid">
        <fgColor theme="2" tint="-0.249977111117893"/>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rgb="FF92D050"/>
        <bgColor indexed="64"/>
      </patternFill>
    </fill>
  </fills>
  <borders count="31">
    <border>
      <left/>
      <right/>
      <top/>
      <bottom/>
      <diagonal/>
    </border>
    <border>
      <left/>
      <right/>
      <top/>
      <bottom/>
      <diagonal/>
    </border>
    <border>
      <left/>
      <right/>
      <top/>
      <bottom style="thin">
        <color rgb="FF000000"/>
      </bottom>
      <diagonal/>
    </border>
    <border>
      <left/>
      <right/>
      <top/>
      <bottom/>
      <diagonal/>
    </border>
    <border>
      <left/>
      <right style="thin">
        <color rgb="FFCCEEFF"/>
      </right>
      <top style="thin">
        <color rgb="FF000000"/>
      </top>
      <bottom/>
      <diagonal/>
    </border>
    <border>
      <left style="thin">
        <color rgb="FFCCEEFF"/>
      </left>
      <right style="thin">
        <color rgb="FFCCEEFF"/>
      </right>
      <top style="thin">
        <color rgb="FF000000"/>
      </top>
      <bottom/>
      <diagonal/>
    </border>
    <border>
      <left style="thin">
        <color rgb="FFCCEEFF"/>
      </left>
      <right/>
      <top style="thin">
        <color rgb="FF000000"/>
      </top>
      <bottom/>
      <diagonal/>
    </border>
    <border>
      <left/>
      <right/>
      <top/>
      <bottom/>
      <diagonal/>
    </border>
    <border>
      <left/>
      <right style="thin">
        <color rgb="FFCCEEFF"/>
      </right>
      <top/>
      <bottom/>
      <diagonal/>
    </border>
    <border>
      <left style="thin">
        <color rgb="FFCCEEFF"/>
      </left>
      <right style="thin">
        <color rgb="FFCCEEFF"/>
      </right>
      <top/>
      <bottom/>
      <diagonal/>
    </border>
    <border>
      <left style="thin">
        <color rgb="FFCCEEFF"/>
      </left>
      <right/>
      <top/>
      <bottom/>
      <diagonal/>
    </border>
    <border>
      <left/>
      <right/>
      <top/>
      <bottom style="thin">
        <color rgb="FF000000"/>
      </bottom>
      <diagonal/>
    </border>
    <border>
      <left/>
      <right style="thin">
        <color rgb="FFCCEEFF"/>
      </right>
      <top style="thin">
        <color rgb="FF000000"/>
      </top>
      <bottom style="thin">
        <color rgb="FF000000"/>
      </bottom>
      <diagonal/>
    </border>
    <border>
      <left style="thin">
        <color rgb="FFCCEEFF"/>
      </left>
      <right style="thin">
        <color rgb="FFCCEEFF"/>
      </right>
      <top style="thin">
        <color rgb="FF000000"/>
      </top>
      <bottom style="thin">
        <color rgb="FF000000"/>
      </bottom>
      <diagonal/>
    </border>
    <border>
      <left style="thin">
        <color rgb="FFCCEEFF"/>
      </left>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right style="thin">
        <color rgb="FFCCEEFF"/>
      </right>
      <top/>
      <bottom style="thin">
        <color rgb="FF000000"/>
      </bottom>
      <diagonal/>
    </border>
    <border>
      <left style="thin">
        <color rgb="FFCCEEFF"/>
      </left>
      <right style="thin">
        <color rgb="FFCCEEFF"/>
      </right>
      <top/>
      <bottom style="thin">
        <color rgb="FF000000"/>
      </bottom>
      <diagonal/>
    </border>
    <border>
      <left style="thin">
        <color rgb="FFCCEEFF"/>
      </left>
      <right/>
      <top/>
      <bottom style="thin">
        <color rgb="FF000000"/>
      </bottom>
      <diagonal/>
    </border>
    <border>
      <left/>
      <right style="thin">
        <color rgb="FFCCEEFF"/>
      </right>
      <top style="thin">
        <color rgb="FF000000"/>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
      <left/>
      <right style="thin">
        <color rgb="FFCCEEFF"/>
      </right>
      <top style="thin">
        <color indexed="64"/>
      </top>
      <bottom style="double">
        <color indexed="64"/>
      </bottom>
      <diagonal/>
    </border>
    <border>
      <left style="thin">
        <color rgb="FFCCEEFF"/>
      </left>
      <right style="thin">
        <color rgb="FFCCEEFF"/>
      </right>
      <top style="thin">
        <color indexed="64"/>
      </top>
      <bottom style="double">
        <color indexed="64"/>
      </bottom>
      <diagonal/>
    </border>
    <border>
      <left style="thin">
        <color rgb="FFCCEEFF"/>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16" fillId="0" borderId="0" applyFont="0" applyFill="0" applyBorder="0" applyAlignment="0" applyProtection="0"/>
    <xf numFmtId="9" fontId="16" fillId="0" borderId="0" applyFont="0" applyFill="0" applyBorder="0" applyAlignment="0" applyProtection="0"/>
  </cellStyleXfs>
  <cellXfs count="125">
    <xf numFmtId="0" fontId="0" fillId="0" borderId="0" xfId="0"/>
    <xf numFmtId="0" fontId="3" fillId="0" borderId="1" xfId="0" applyFont="1" applyBorder="1" applyAlignment="1">
      <alignment horizontal="left" vertical="top"/>
    </xf>
    <xf numFmtId="0" fontId="4" fillId="0" borderId="7" xfId="0" applyFont="1" applyBorder="1" applyAlignment="1">
      <alignment horizontal="left" vertical="top"/>
    </xf>
    <xf numFmtId="0" fontId="2" fillId="0" borderId="7" xfId="0" applyFont="1" applyBorder="1" applyAlignment="1">
      <alignment horizontal="left" vertical="top"/>
    </xf>
    <xf numFmtId="0" fontId="4" fillId="2" borderId="7" xfId="0" applyFont="1" applyFill="1" applyBorder="1" applyAlignment="1">
      <alignment horizontal="left" vertical="top"/>
    </xf>
    <xf numFmtId="0" fontId="2" fillId="2" borderId="7" xfId="0" applyFont="1" applyFill="1" applyBorder="1" applyAlignment="1">
      <alignment horizontal="left" vertical="top"/>
    </xf>
    <xf numFmtId="0" fontId="3" fillId="0" borderId="7" xfId="0" applyFont="1" applyBorder="1" applyAlignment="1">
      <alignment horizontal="left" vertical="top"/>
    </xf>
    <xf numFmtId="1" fontId="8" fillId="0" borderId="2" xfId="0" applyNumberFormat="1" applyFont="1" applyBorder="1" applyAlignment="1">
      <alignment horizontal="center" vertical="center"/>
    </xf>
    <xf numFmtId="0" fontId="4" fillId="2" borderId="6" xfId="0" applyFont="1" applyFill="1" applyBorder="1" applyAlignment="1">
      <alignment horizontal="right"/>
    </xf>
    <xf numFmtId="0" fontId="4" fillId="0" borderId="7" xfId="0" applyFont="1" applyBorder="1" applyAlignment="1">
      <alignment horizontal="right"/>
    </xf>
    <xf numFmtId="0" fontId="4" fillId="2" borderId="10" xfId="0" applyFont="1" applyFill="1" applyBorder="1" applyAlignment="1">
      <alignment horizontal="right"/>
    </xf>
    <xf numFmtId="0" fontId="4" fillId="0" borderId="11" xfId="0" applyFont="1" applyBorder="1" applyAlignment="1">
      <alignment horizontal="right"/>
    </xf>
    <xf numFmtId="0" fontId="4" fillId="2" borderId="14" xfId="0" applyFont="1" applyFill="1" applyBorder="1" applyAlignment="1">
      <alignment horizontal="right"/>
    </xf>
    <xf numFmtId="0" fontId="4" fillId="0" borderId="16" xfId="0" applyFont="1" applyBorder="1" applyAlignment="1">
      <alignment horizontal="right"/>
    </xf>
    <xf numFmtId="0" fontId="4" fillId="2" borderId="19" xfId="0" applyFont="1" applyFill="1" applyBorder="1" applyAlignment="1">
      <alignment horizontal="right"/>
    </xf>
    <xf numFmtId="0" fontId="4" fillId="2" borderId="5" xfId="0" applyFont="1" applyFill="1" applyBorder="1" applyAlignment="1">
      <alignment horizontal="right" vertical="center"/>
    </xf>
    <xf numFmtId="0" fontId="4" fillId="2" borderId="6" xfId="0" applyFont="1" applyFill="1" applyBorder="1" applyAlignment="1">
      <alignment horizontal="right" vertical="center"/>
    </xf>
    <xf numFmtId="0" fontId="4" fillId="0" borderId="7" xfId="0" applyFont="1" applyBorder="1" applyAlignment="1">
      <alignment horizontal="right" vertical="center"/>
    </xf>
    <xf numFmtId="0" fontId="4" fillId="2" borderId="9" xfId="0" applyFont="1" applyFill="1" applyBorder="1" applyAlignment="1">
      <alignment horizontal="right" vertical="center"/>
    </xf>
    <xf numFmtId="0" fontId="4" fillId="2" borderId="10" xfId="0" applyFont="1" applyFill="1" applyBorder="1" applyAlignment="1">
      <alignment horizontal="right" vertical="center"/>
    </xf>
    <xf numFmtId="0" fontId="4" fillId="0" borderId="11" xfId="0" applyFont="1" applyBorder="1" applyAlignment="1">
      <alignment horizontal="right" vertical="center"/>
    </xf>
    <xf numFmtId="0" fontId="4" fillId="2" borderId="13" xfId="0" applyFont="1" applyFill="1" applyBorder="1" applyAlignment="1">
      <alignment horizontal="right" vertical="center"/>
    </xf>
    <xf numFmtId="0" fontId="4" fillId="2" borderId="14" xfId="0" applyFont="1" applyFill="1" applyBorder="1" applyAlignment="1">
      <alignment horizontal="right" vertical="center"/>
    </xf>
    <xf numFmtId="1" fontId="4" fillId="0" borderId="15" xfId="0" applyNumberFormat="1" applyFont="1" applyBorder="1" applyAlignment="1">
      <alignment horizontal="right" vertical="center"/>
    </xf>
    <xf numFmtId="1" fontId="4" fillId="2" borderId="9" xfId="0" applyNumberFormat="1" applyFont="1" applyFill="1" applyBorder="1" applyAlignment="1">
      <alignment horizontal="right" vertical="center"/>
    </xf>
    <xf numFmtId="1" fontId="4" fillId="2" borderId="10" xfId="0" applyNumberFormat="1" applyFont="1" applyFill="1" applyBorder="1" applyAlignment="1">
      <alignment horizontal="right" vertical="center"/>
    </xf>
    <xf numFmtId="1" fontId="4" fillId="0" borderId="11" xfId="0" applyNumberFormat="1" applyFont="1" applyBorder="1" applyAlignment="1">
      <alignment horizontal="right" vertical="center"/>
    </xf>
    <xf numFmtId="0" fontId="4" fillId="0" borderId="16" xfId="0" applyFont="1" applyBorder="1" applyAlignment="1">
      <alignment horizontal="right" vertical="center"/>
    </xf>
    <xf numFmtId="1" fontId="4" fillId="0" borderId="16" xfId="0" applyNumberFormat="1" applyFont="1" applyBorder="1" applyAlignment="1">
      <alignment horizontal="right" vertical="center"/>
    </xf>
    <xf numFmtId="0" fontId="4" fillId="2" borderId="18" xfId="0" applyFont="1" applyFill="1" applyBorder="1" applyAlignment="1">
      <alignment horizontal="right" vertical="center"/>
    </xf>
    <xf numFmtId="0" fontId="4" fillId="2" borderId="19" xfId="0" applyFont="1" applyFill="1" applyBorder="1" applyAlignment="1">
      <alignment horizontal="right" vertical="center"/>
    </xf>
    <xf numFmtId="0" fontId="4" fillId="2" borderId="4" xfId="0" applyFont="1" applyFill="1" applyBorder="1" applyAlignment="1">
      <alignment horizontal="right" vertical="center"/>
    </xf>
    <xf numFmtId="0" fontId="4" fillId="2" borderId="8" xfId="0" applyFont="1" applyFill="1" applyBorder="1" applyAlignment="1">
      <alignment horizontal="right" vertical="center"/>
    </xf>
    <xf numFmtId="0" fontId="4" fillId="2" borderId="12" xfId="0" applyFont="1" applyFill="1" applyBorder="1" applyAlignment="1">
      <alignment horizontal="right" vertical="center"/>
    </xf>
    <xf numFmtId="1" fontId="4" fillId="2" borderId="8" xfId="0" applyNumberFormat="1" applyFont="1" applyFill="1" applyBorder="1" applyAlignment="1">
      <alignment horizontal="right" vertical="center"/>
    </xf>
    <xf numFmtId="0" fontId="0" fillId="2" borderId="15" xfId="0" applyFont="1" applyFill="1" applyBorder="1" applyAlignment="1">
      <alignment horizontal="right" vertical="center"/>
    </xf>
    <xf numFmtId="0" fontId="4" fillId="2" borderId="17" xfId="0" applyFont="1" applyFill="1" applyBorder="1" applyAlignment="1">
      <alignment horizontal="right" vertical="center"/>
    </xf>
    <xf numFmtId="0" fontId="0" fillId="2" borderId="20" xfId="0" applyFont="1" applyFill="1" applyBorder="1" applyAlignment="1">
      <alignment horizontal="right" vertical="center"/>
    </xf>
    <xf numFmtId="0" fontId="0" fillId="2" borderId="5" xfId="0" applyFont="1" applyFill="1" applyBorder="1" applyAlignment="1">
      <alignment horizontal="right" vertical="center"/>
    </xf>
    <xf numFmtId="0" fontId="0" fillId="2" borderId="6" xfId="0" applyFont="1" applyFill="1" applyBorder="1" applyAlignment="1">
      <alignment horizontal="right" vertical="center"/>
    </xf>
    <xf numFmtId="0" fontId="4" fillId="0" borderId="15" xfId="0" applyFont="1" applyBorder="1" applyAlignment="1">
      <alignment horizontal="right" vertical="center"/>
    </xf>
    <xf numFmtId="0" fontId="4" fillId="2" borderId="25" xfId="0" applyFont="1" applyFill="1" applyBorder="1" applyAlignment="1">
      <alignment horizontal="right" vertical="center"/>
    </xf>
    <xf numFmtId="0" fontId="4" fillId="2" borderId="26" xfId="0" applyFont="1" applyFill="1" applyBorder="1" applyAlignment="1">
      <alignment horizontal="right" vertical="center"/>
    </xf>
    <xf numFmtId="0" fontId="4" fillId="2" borderId="27" xfId="0" applyFont="1" applyFill="1" applyBorder="1" applyAlignment="1">
      <alignment horizontal="right" vertical="center"/>
    </xf>
    <xf numFmtId="0" fontId="2" fillId="2" borderId="3" xfId="0" applyFont="1" applyFill="1" applyBorder="1" applyAlignment="1">
      <alignment horizontal="left" vertical="center"/>
    </xf>
    <xf numFmtId="0" fontId="4" fillId="0" borderId="7" xfId="0" applyFont="1" applyBorder="1" applyAlignment="1">
      <alignment horizontal="left" vertical="center"/>
    </xf>
    <xf numFmtId="0" fontId="4" fillId="2" borderId="7" xfId="0" applyFont="1" applyFill="1" applyBorder="1" applyAlignment="1">
      <alignment horizontal="left" vertical="center"/>
    </xf>
    <xf numFmtId="0" fontId="2" fillId="2" borderId="7" xfId="0" applyFont="1" applyFill="1" applyBorder="1" applyAlignment="1">
      <alignment horizontal="left" vertical="center"/>
    </xf>
    <xf numFmtId="0" fontId="2" fillId="0" borderId="7" xfId="0" applyFont="1" applyBorder="1" applyAlignment="1">
      <alignment horizontal="left" vertical="center"/>
    </xf>
    <xf numFmtId="0" fontId="2" fillId="2" borderId="7" xfId="0" applyFont="1" applyFill="1" applyBorder="1" applyAlignment="1">
      <alignment horizontal="left" vertical="center" wrapText="1"/>
    </xf>
    <xf numFmtId="0" fontId="10" fillId="2" borderId="7" xfId="0" applyFont="1" applyFill="1" applyBorder="1" applyAlignment="1">
      <alignment horizontal="left" vertical="top"/>
    </xf>
    <xf numFmtId="0" fontId="10" fillId="2" borderId="7" xfId="0" applyFont="1" applyFill="1" applyBorder="1" applyAlignment="1">
      <alignment horizontal="left" vertical="top" wrapText="1"/>
    </xf>
    <xf numFmtId="0" fontId="11" fillId="0" borderId="21" xfId="0" applyFont="1" applyBorder="1" applyAlignment="1">
      <alignment horizontal="center" vertical="center"/>
    </xf>
    <xf numFmtId="1" fontId="11" fillId="0" borderId="21" xfId="0" applyNumberFormat="1" applyFont="1" applyBorder="1" applyAlignment="1">
      <alignment horizontal="center" vertical="center"/>
    </xf>
    <xf numFmtId="0" fontId="9" fillId="0" borderId="1" xfId="0" applyFont="1" applyBorder="1" applyAlignment="1">
      <alignment vertical="top"/>
    </xf>
    <xf numFmtId="0" fontId="4" fillId="2" borderId="7" xfId="0" applyFont="1" applyFill="1" applyBorder="1" applyAlignment="1">
      <alignment horizontal="right"/>
    </xf>
    <xf numFmtId="1" fontId="4" fillId="0" borderId="7" xfId="0" applyNumberFormat="1" applyFont="1" applyBorder="1" applyAlignment="1">
      <alignment horizontal="right"/>
    </xf>
    <xf numFmtId="0" fontId="4" fillId="2" borderId="21" xfId="0" applyFont="1" applyFill="1" applyBorder="1" applyAlignment="1">
      <alignment horizontal="right"/>
    </xf>
    <xf numFmtId="0" fontId="4" fillId="0" borderId="15" xfId="0" applyFont="1" applyBorder="1" applyAlignment="1">
      <alignment horizontal="right"/>
    </xf>
    <xf numFmtId="0" fontId="4" fillId="0" borderId="21" xfId="0" applyFont="1" applyBorder="1" applyAlignment="1">
      <alignment horizontal="right"/>
    </xf>
    <xf numFmtId="1" fontId="4" fillId="2" borderId="19" xfId="0" applyNumberFormat="1" applyFont="1" applyFill="1" applyBorder="1" applyAlignment="1">
      <alignment horizontal="right"/>
    </xf>
    <xf numFmtId="0" fontId="0" fillId="2" borderId="8" xfId="0" applyFont="1" applyFill="1" applyBorder="1" applyAlignment="1">
      <alignment horizontal="right"/>
    </xf>
    <xf numFmtId="0" fontId="0" fillId="2" borderId="10" xfId="0" applyFont="1" applyFill="1" applyBorder="1" applyAlignment="1">
      <alignment horizontal="right"/>
    </xf>
    <xf numFmtId="0" fontId="0" fillId="0" borderId="7" xfId="0" applyFont="1" applyBorder="1" applyAlignment="1">
      <alignment horizontal="right"/>
    </xf>
    <xf numFmtId="0" fontId="0" fillId="2" borderId="15" xfId="0" applyFont="1" applyFill="1" applyBorder="1" applyAlignment="1">
      <alignment horizontal="right"/>
    </xf>
    <xf numFmtId="0" fontId="0" fillId="0" borderId="15" xfId="0" applyFont="1" applyBorder="1" applyAlignment="1">
      <alignment horizontal="right"/>
    </xf>
    <xf numFmtId="0" fontId="4" fillId="2" borderId="8" xfId="0" applyFont="1" applyFill="1" applyBorder="1" applyAlignment="1">
      <alignment horizontal="right"/>
    </xf>
    <xf numFmtId="0" fontId="4" fillId="2" borderId="17" xfId="0" applyFont="1" applyFill="1" applyBorder="1" applyAlignment="1">
      <alignment horizontal="right"/>
    </xf>
    <xf numFmtId="0" fontId="4" fillId="0" borderId="22" xfId="0" applyFont="1" applyBorder="1" applyAlignment="1">
      <alignment horizontal="right"/>
    </xf>
    <xf numFmtId="0" fontId="4" fillId="2" borderId="20" xfId="0" applyFont="1" applyFill="1" applyBorder="1" applyAlignment="1">
      <alignment horizontal="right"/>
    </xf>
    <xf numFmtId="0" fontId="4" fillId="2" borderId="22" xfId="0" applyFont="1" applyFill="1" applyBorder="1" applyAlignment="1">
      <alignment horizontal="right"/>
    </xf>
    <xf numFmtId="0" fontId="4" fillId="2" borderId="12" xfId="0" applyFont="1" applyFill="1" applyBorder="1" applyAlignment="1">
      <alignment horizontal="right"/>
    </xf>
    <xf numFmtId="0" fontId="4" fillId="2" borderId="7" xfId="0" applyFont="1" applyFill="1" applyBorder="1" applyAlignment="1">
      <alignment horizontal="right" wrapText="1"/>
    </xf>
    <xf numFmtId="1" fontId="4" fillId="2" borderId="17" xfId="0" applyNumberFormat="1" applyFont="1" applyFill="1" applyBorder="1" applyAlignment="1">
      <alignment horizontal="right"/>
    </xf>
    <xf numFmtId="0" fontId="12" fillId="7" borderId="0" xfId="0" applyFont="1" applyFill="1"/>
    <xf numFmtId="0" fontId="0" fillId="0" borderId="28" xfId="0" applyBorder="1"/>
    <xf numFmtId="0" fontId="0" fillId="0" borderId="0" xfId="0" applyNumberFormat="1"/>
    <xf numFmtId="0" fontId="8" fillId="0" borderId="21" xfId="0" applyFont="1" applyBorder="1" applyAlignment="1">
      <alignment horizontal="right" vertical="center"/>
    </xf>
    <xf numFmtId="0" fontId="0" fillId="0" borderId="0" xfId="0" applyAlignment="1">
      <alignment horizontal="right"/>
    </xf>
    <xf numFmtId="0" fontId="4" fillId="0" borderId="7" xfId="0" applyNumberFormat="1" applyFont="1" applyFill="1" applyBorder="1" applyAlignment="1">
      <alignment horizontal="left" vertical="center"/>
    </xf>
    <xf numFmtId="0" fontId="4" fillId="2" borderId="7" xfId="0" applyNumberFormat="1" applyFont="1" applyFill="1" applyBorder="1" applyAlignment="1">
      <alignment horizontal="right" vertical="center"/>
    </xf>
    <xf numFmtId="0" fontId="12" fillId="0" borderId="0" xfId="0" applyNumberFormat="1" applyFont="1"/>
    <xf numFmtId="9" fontId="0" fillId="0" borderId="0" xfId="0" applyNumberFormat="1"/>
    <xf numFmtId="9" fontId="0" fillId="0" borderId="0" xfId="0" applyNumberFormat="1" applyAlignment="1">
      <alignment horizontal="right"/>
    </xf>
    <xf numFmtId="8" fontId="0" fillId="0" borderId="0" xfId="0" applyNumberFormat="1"/>
    <xf numFmtId="1" fontId="0" fillId="0" borderId="0" xfId="0" applyNumberFormat="1"/>
    <xf numFmtId="43" fontId="4" fillId="2" borderId="8" xfId="1" applyFont="1" applyFill="1" applyBorder="1" applyAlignment="1">
      <alignment horizontal="right" vertical="center"/>
    </xf>
    <xf numFmtId="43" fontId="2" fillId="2" borderId="22" xfId="0" applyNumberFormat="1" applyFont="1" applyFill="1" applyBorder="1" applyAlignment="1">
      <alignment horizontal="right" vertical="center"/>
    </xf>
    <xf numFmtId="43" fontId="2" fillId="2" borderId="7" xfId="1" applyFont="1" applyFill="1" applyBorder="1" applyAlignment="1">
      <alignment horizontal="right" vertical="center"/>
    </xf>
    <xf numFmtId="43" fontId="4" fillId="0" borderId="7" xfId="1" applyFont="1" applyBorder="1" applyAlignment="1">
      <alignment horizontal="right" vertical="center"/>
    </xf>
    <xf numFmtId="43" fontId="2" fillId="2" borderId="22" xfId="1" applyFont="1" applyFill="1" applyBorder="1" applyAlignment="1">
      <alignment horizontal="right" vertical="center"/>
    </xf>
    <xf numFmtId="43" fontId="4" fillId="0" borderId="7" xfId="0" applyNumberFormat="1" applyFont="1" applyBorder="1" applyAlignment="1">
      <alignment horizontal="right" vertical="center"/>
    </xf>
    <xf numFmtId="43" fontId="2" fillId="2" borderId="23" xfId="0" applyNumberFormat="1" applyFont="1" applyFill="1" applyBorder="1" applyAlignment="1">
      <alignment horizontal="right" vertical="center"/>
    </xf>
    <xf numFmtId="43" fontId="4" fillId="0" borderId="23" xfId="0" applyNumberFormat="1" applyFont="1" applyBorder="1" applyAlignment="1">
      <alignment horizontal="right" vertical="center"/>
    </xf>
    <xf numFmtId="43" fontId="2" fillId="0" borderId="23" xfId="0" applyNumberFormat="1" applyFont="1" applyBorder="1" applyAlignment="1">
      <alignment horizontal="right" vertical="center"/>
    </xf>
    <xf numFmtId="43" fontId="4" fillId="0" borderId="22" xfId="0" applyNumberFormat="1" applyFont="1" applyBorder="1" applyAlignment="1">
      <alignment horizontal="right" vertical="center"/>
    </xf>
    <xf numFmtId="0" fontId="2" fillId="2" borderId="7" xfId="0" applyFont="1" applyFill="1" applyBorder="1" applyAlignment="1">
      <alignment horizontal="right" vertical="center" wrapText="1"/>
    </xf>
    <xf numFmtId="43" fontId="2" fillId="0" borderId="21" xfId="0" applyNumberFormat="1" applyFont="1" applyBorder="1" applyAlignment="1">
      <alignment horizontal="right" vertical="center"/>
    </xf>
    <xf numFmtId="0" fontId="2" fillId="2" borderId="7" xfId="0" applyFont="1" applyFill="1" applyBorder="1" applyAlignment="1">
      <alignment horizontal="right" vertical="center"/>
    </xf>
    <xf numFmtId="43" fontId="4" fillId="2" borderId="21" xfId="0" applyNumberFormat="1" applyFont="1" applyFill="1" applyBorder="1" applyAlignment="1">
      <alignment horizontal="right" vertical="center"/>
    </xf>
    <xf numFmtId="8" fontId="2" fillId="2" borderId="24" xfId="0" applyNumberFormat="1" applyFont="1" applyFill="1" applyBorder="1" applyAlignment="1">
      <alignment horizontal="right" vertical="center"/>
    </xf>
    <xf numFmtId="10" fontId="0" fillId="0" borderId="0" xfId="2" applyNumberFormat="1" applyFont="1"/>
    <xf numFmtId="43" fontId="4" fillId="2" borderId="7" xfId="0" applyNumberFormat="1" applyFont="1" applyFill="1" applyBorder="1" applyAlignment="1">
      <alignment horizontal="right"/>
    </xf>
    <xf numFmtId="10" fontId="0" fillId="0" borderId="28" xfId="2" applyNumberFormat="1" applyFont="1" applyBorder="1"/>
    <xf numFmtId="0" fontId="12" fillId="0" borderId="0" xfId="0" applyFont="1"/>
    <xf numFmtId="0" fontId="0" fillId="3" borderId="0" xfId="0" applyFill="1" applyAlignment="1">
      <alignment horizontal="left" vertical="top" wrapText="1"/>
    </xf>
    <xf numFmtId="0" fontId="0" fillId="3" borderId="0" xfId="0" applyFill="1" applyAlignment="1">
      <alignment horizontal="left" vertical="top"/>
    </xf>
    <xf numFmtId="0" fontId="1" fillId="0" borderId="7" xfId="0" applyFont="1" applyBorder="1" applyAlignment="1">
      <alignment horizontal="left" vertical="top"/>
    </xf>
    <xf numFmtId="0" fontId="2" fillId="0" borderId="1" xfId="0" applyFont="1" applyBorder="1" applyAlignment="1">
      <alignment horizontal="center" vertical="top"/>
    </xf>
    <xf numFmtId="0" fontId="9" fillId="0" borderId="1" xfId="0" applyFont="1" applyBorder="1" applyAlignment="1">
      <alignment horizontal="center" vertical="top"/>
    </xf>
    <xf numFmtId="0" fontId="9" fillId="0" borderId="7" xfId="0" applyFont="1" applyBorder="1" applyAlignment="1">
      <alignment horizontal="center" vertical="top"/>
    </xf>
    <xf numFmtId="0" fontId="0" fillId="0" borderId="7" xfId="0" applyBorder="1" applyAlignment="1">
      <alignment horizontal="left" vertical="top"/>
    </xf>
    <xf numFmtId="0" fontId="6" fillId="0" borderId="7" xfId="0" applyFont="1" applyBorder="1" applyAlignment="1">
      <alignment horizontal="left" vertical="top"/>
    </xf>
    <xf numFmtId="0" fontId="2" fillId="0" borderId="7" xfId="0" applyFont="1" applyBorder="1" applyAlignment="1">
      <alignment horizontal="center" vertical="top"/>
    </xf>
    <xf numFmtId="0" fontId="0" fillId="0" borderId="29" xfId="0" quotePrefix="1" applyBorder="1" applyAlignment="1">
      <alignment horizontal="center"/>
    </xf>
    <xf numFmtId="0" fontId="0" fillId="0" borderId="22" xfId="0" applyBorder="1" applyAlignment="1">
      <alignment horizontal="center"/>
    </xf>
    <xf numFmtId="0" fontId="0" fillId="0" borderId="30" xfId="0" applyBorder="1" applyAlignment="1">
      <alignment horizontal="center"/>
    </xf>
    <xf numFmtId="0" fontId="14" fillId="3" borderId="0" xfId="0" applyFont="1" applyFill="1" applyAlignment="1">
      <alignment horizontal="center"/>
    </xf>
    <xf numFmtId="0" fontId="15" fillId="0" borderId="0" xfId="0" applyFont="1" applyAlignment="1">
      <alignment horizontal="center"/>
    </xf>
    <xf numFmtId="0" fontId="0" fillId="0" borderId="0" xfId="0" applyAlignment="1">
      <alignment horizontal="center"/>
    </xf>
    <xf numFmtId="0" fontId="0" fillId="5" borderId="0" xfId="0" applyFill="1" applyAlignment="1">
      <alignment horizontal="left" vertical="top" wrapText="1"/>
    </xf>
    <xf numFmtId="0" fontId="0" fillId="5" borderId="0" xfId="0" applyFill="1" applyAlignment="1">
      <alignment horizontal="left" vertical="top"/>
    </xf>
    <xf numFmtId="0" fontId="0" fillId="0" borderId="28" xfId="0" applyBorder="1" applyAlignment="1">
      <alignment horizontal="center" vertical="center"/>
    </xf>
    <xf numFmtId="0" fontId="12" fillId="4" borderId="21" xfId="0" applyFont="1" applyFill="1" applyBorder="1" applyAlignment="1">
      <alignment horizontal="center"/>
    </xf>
    <xf numFmtId="0" fontId="13" fillId="6" borderId="0" xfId="0" applyFont="1" applyFill="1" applyAlignment="1">
      <alignment horizontal="center"/>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25400</xdr:colOff>
      <xdr:row>27</xdr:row>
      <xdr:rowOff>25400</xdr:rowOff>
    </xdr:from>
    <xdr:ext cx="0" cy="190500"/>
    <xdr:sp macro="" textlink="">
      <xdr:nvSpPr>
        <xdr:cNvPr id="2" name="Shape 1">
          <a:extLst>
            <a:ext uri="{FF2B5EF4-FFF2-40B4-BE49-F238E27FC236}">
              <a16:creationId xmlns:a16="http://schemas.microsoft.com/office/drawing/2014/main" xmlns="" id="{00000000-0008-0000-0000-000002000000}"/>
            </a:ext>
          </a:extLst>
        </xdr:cNvPr>
        <xdr:cNvSpPr/>
      </xdr:nvSpPr>
      <xdr:spPr>
        <a:xfrm>
          <a:off x="26035" y="6710151"/>
          <a:ext cx="0" cy="190500"/>
        </a:xfrm>
        <a:custGeom>
          <a:avLst/>
          <a:gdLst/>
          <a:ahLst/>
          <a:cxnLst/>
          <a:rect l="0" t="0" r="0" b="0"/>
          <a:pathLst>
            <a:path h="190500">
              <a:moveTo>
                <a:pt x="0" y="0"/>
              </a:moveTo>
              <a:lnTo>
                <a:pt x="0" y="190500"/>
              </a:lnTo>
            </a:path>
          </a:pathLst>
        </a:custGeom>
        <a:ln w="52069">
          <a:solidFill>
            <a:srgbClr val="CCEEFF"/>
          </a:solidFill>
          <a:prstDash val="solid"/>
        </a:ln>
      </xdr:spPr>
    </xdr:sp>
    <xdr:clientData/>
  </xdr:oneCellAnchor>
  <xdr:oneCellAnchor>
    <xdr:from>
      <xdr:col>0</xdr:col>
      <xdr:colOff>25400</xdr:colOff>
      <xdr:row>28</xdr:row>
      <xdr:rowOff>25400</xdr:rowOff>
    </xdr:from>
    <xdr:ext cx="0" cy="190500"/>
    <xdr:sp macro="" textlink="">
      <xdr:nvSpPr>
        <xdr:cNvPr id="3" name="Shape 2">
          <a:extLst>
            <a:ext uri="{FF2B5EF4-FFF2-40B4-BE49-F238E27FC236}">
              <a16:creationId xmlns:a16="http://schemas.microsoft.com/office/drawing/2014/main" xmlns="" id="{00000000-0008-0000-0000-000003000000}"/>
            </a:ext>
          </a:extLst>
        </xdr:cNvPr>
        <xdr:cNvSpPr/>
      </xdr:nvSpPr>
      <xdr:spPr>
        <a:xfrm>
          <a:off x="26035" y="6952721"/>
          <a:ext cx="0" cy="190500"/>
        </a:xfrm>
        <a:custGeom>
          <a:avLst/>
          <a:gdLst/>
          <a:ahLst/>
          <a:cxnLst/>
          <a:rect l="0" t="0" r="0" b="0"/>
          <a:pathLst>
            <a:path h="190500">
              <a:moveTo>
                <a:pt x="0" y="0"/>
              </a:moveTo>
              <a:lnTo>
                <a:pt x="0" y="190500"/>
              </a:lnTo>
            </a:path>
          </a:pathLst>
        </a:custGeom>
        <a:ln w="52069">
          <a:solidFill>
            <a:srgbClr val="CCEEFF"/>
          </a:solidFill>
          <a:prstDash val="solid"/>
        </a:ln>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25400</xdr:colOff>
      <xdr:row>46</xdr:row>
      <xdr:rowOff>25400</xdr:rowOff>
    </xdr:from>
    <xdr:ext cx="0" cy="190500"/>
    <xdr:sp macro="" textlink="">
      <xdr:nvSpPr>
        <xdr:cNvPr id="2" name="Shape 1">
          <a:extLst>
            <a:ext uri="{FF2B5EF4-FFF2-40B4-BE49-F238E27FC236}">
              <a16:creationId xmlns:a16="http://schemas.microsoft.com/office/drawing/2014/main" xmlns="" id="{8DE35567-7CBF-4EDF-991E-3E3147867EA6}"/>
            </a:ext>
          </a:extLst>
        </xdr:cNvPr>
        <xdr:cNvSpPr/>
      </xdr:nvSpPr>
      <xdr:spPr>
        <a:xfrm>
          <a:off x="25400" y="11478260"/>
          <a:ext cx="0" cy="190500"/>
        </a:xfrm>
        <a:custGeom>
          <a:avLst/>
          <a:gdLst/>
          <a:ahLst/>
          <a:cxnLst/>
          <a:rect l="0" t="0" r="0" b="0"/>
          <a:pathLst>
            <a:path h="190500">
              <a:moveTo>
                <a:pt x="0" y="0"/>
              </a:moveTo>
              <a:lnTo>
                <a:pt x="0" y="190500"/>
              </a:lnTo>
            </a:path>
          </a:pathLst>
        </a:custGeom>
        <a:ln w="52069">
          <a:solidFill>
            <a:srgbClr val="CCEEFF"/>
          </a:solidFill>
          <a:prstDash val="solid"/>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9"/>
  <sheetViews>
    <sheetView topLeftCell="A9" workbookViewId="0">
      <selection activeCell="P2" sqref="P2"/>
    </sheetView>
  </sheetViews>
  <sheetFormatPr defaultRowHeight="15" x14ac:dyDescent="0.25"/>
  <sheetData>
    <row r="2" spans="1:12" x14ac:dyDescent="0.25">
      <c r="A2" t="s">
        <v>178</v>
      </c>
    </row>
    <row r="4" spans="1:12" x14ac:dyDescent="0.25">
      <c r="A4" s="105" t="s">
        <v>191</v>
      </c>
      <c r="B4" s="106"/>
      <c r="C4" s="106"/>
      <c r="D4" s="106"/>
      <c r="E4" s="106"/>
      <c r="F4" s="106"/>
      <c r="G4" s="106"/>
      <c r="H4" s="106"/>
      <c r="I4" s="106"/>
      <c r="J4" s="106"/>
      <c r="K4" s="106"/>
      <c r="L4" s="106"/>
    </row>
    <row r="5" spans="1:12" x14ac:dyDescent="0.25">
      <c r="A5" s="106"/>
      <c r="B5" s="106"/>
      <c r="C5" s="106"/>
      <c r="D5" s="106"/>
      <c r="E5" s="106"/>
      <c r="F5" s="106"/>
      <c r="G5" s="106"/>
      <c r="H5" s="106"/>
      <c r="I5" s="106"/>
      <c r="J5" s="106"/>
      <c r="K5" s="106"/>
      <c r="L5" s="106"/>
    </row>
    <row r="6" spans="1:12" x14ac:dyDescent="0.25">
      <c r="A6" s="106"/>
      <c r="B6" s="106"/>
      <c r="C6" s="106"/>
      <c r="D6" s="106"/>
      <c r="E6" s="106"/>
      <c r="F6" s="106"/>
      <c r="G6" s="106"/>
      <c r="H6" s="106"/>
      <c r="I6" s="106"/>
      <c r="J6" s="106"/>
      <c r="K6" s="106"/>
      <c r="L6" s="106"/>
    </row>
    <row r="7" spans="1:12" x14ac:dyDescent="0.25">
      <c r="A7" s="106"/>
      <c r="B7" s="106"/>
      <c r="C7" s="106"/>
      <c r="D7" s="106"/>
      <c r="E7" s="106"/>
      <c r="F7" s="106"/>
      <c r="G7" s="106"/>
      <c r="H7" s="106"/>
      <c r="I7" s="106"/>
      <c r="J7" s="106"/>
      <c r="K7" s="106"/>
      <c r="L7" s="106"/>
    </row>
    <row r="8" spans="1:12" x14ac:dyDescent="0.25">
      <c r="A8" s="106"/>
      <c r="B8" s="106"/>
      <c r="C8" s="106"/>
      <c r="D8" s="106"/>
      <c r="E8" s="106"/>
      <c r="F8" s="106"/>
      <c r="G8" s="106"/>
      <c r="H8" s="106"/>
      <c r="I8" s="106"/>
      <c r="J8" s="106"/>
      <c r="K8" s="106"/>
      <c r="L8" s="106"/>
    </row>
    <row r="9" spans="1:12" x14ac:dyDescent="0.25">
      <c r="A9" s="106"/>
      <c r="B9" s="106"/>
      <c r="C9" s="106"/>
      <c r="D9" s="106"/>
      <c r="E9" s="106"/>
      <c r="F9" s="106"/>
      <c r="G9" s="106"/>
      <c r="H9" s="106"/>
      <c r="I9" s="106"/>
      <c r="J9" s="106"/>
      <c r="K9" s="106"/>
      <c r="L9" s="106"/>
    </row>
    <row r="10" spans="1:12" x14ac:dyDescent="0.25">
      <c r="A10" s="106"/>
      <c r="B10" s="106"/>
      <c r="C10" s="106"/>
      <c r="D10" s="106"/>
      <c r="E10" s="106"/>
      <c r="F10" s="106"/>
      <c r="G10" s="106"/>
      <c r="H10" s="106"/>
      <c r="I10" s="106"/>
      <c r="J10" s="106"/>
      <c r="K10" s="106"/>
      <c r="L10" s="106"/>
    </row>
    <row r="11" spans="1:12" x14ac:dyDescent="0.25">
      <c r="A11" s="106"/>
      <c r="B11" s="106"/>
      <c r="C11" s="106"/>
      <c r="D11" s="106"/>
      <c r="E11" s="106"/>
      <c r="F11" s="106"/>
      <c r="G11" s="106"/>
      <c r="H11" s="106"/>
      <c r="I11" s="106"/>
      <c r="J11" s="106"/>
      <c r="K11" s="106"/>
      <c r="L11" s="106"/>
    </row>
    <row r="12" spans="1:12" x14ac:dyDescent="0.25">
      <c r="A12" s="106"/>
      <c r="B12" s="106"/>
      <c r="C12" s="106"/>
      <c r="D12" s="106"/>
      <c r="E12" s="106"/>
      <c r="F12" s="106"/>
      <c r="G12" s="106"/>
      <c r="H12" s="106"/>
      <c r="I12" s="106"/>
      <c r="J12" s="106"/>
      <c r="K12" s="106"/>
      <c r="L12" s="106"/>
    </row>
    <row r="13" spans="1:12" x14ac:dyDescent="0.25">
      <c r="A13" s="106"/>
      <c r="B13" s="106"/>
      <c r="C13" s="106"/>
      <c r="D13" s="106"/>
      <c r="E13" s="106"/>
      <c r="F13" s="106"/>
      <c r="G13" s="106"/>
      <c r="H13" s="106"/>
      <c r="I13" s="106"/>
      <c r="J13" s="106"/>
      <c r="K13" s="106"/>
      <c r="L13" s="106"/>
    </row>
    <row r="14" spans="1:12" x14ac:dyDescent="0.25">
      <c r="A14" s="106"/>
      <c r="B14" s="106"/>
      <c r="C14" s="106"/>
      <c r="D14" s="106"/>
      <c r="E14" s="106"/>
      <c r="F14" s="106"/>
      <c r="G14" s="106"/>
      <c r="H14" s="106"/>
      <c r="I14" s="106"/>
      <c r="J14" s="106"/>
      <c r="K14" s="106"/>
      <c r="L14" s="106"/>
    </row>
    <row r="15" spans="1:12" x14ac:dyDescent="0.25">
      <c r="A15" s="106"/>
      <c r="B15" s="106"/>
      <c r="C15" s="106"/>
      <c r="D15" s="106"/>
      <c r="E15" s="106"/>
      <c r="F15" s="106"/>
      <c r="G15" s="106"/>
      <c r="H15" s="106"/>
      <c r="I15" s="106"/>
      <c r="J15" s="106"/>
      <c r="K15" s="106"/>
      <c r="L15" s="106"/>
    </row>
    <row r="16" spans="1:12" x14ac:dyDescent="0.25">
      <c r="A16" s="106"/>
      <c r="B16" s="106"/>
      <c r="C16" s="106"/>
      <c r="D16" s="106"/>
      <c r="E16" s="106"/>
      <c r="F16" s="106"/>
      <c r="G16" s="106"/>
      <c r="H16" s="106"/>
      <c r="I16" s="106"/>
      <c r="J16" s="106"/>
      <c r="K16" s="106"/>
      <c r="L16" s="106"/>
    </row>
    <row r="17" spans="1:12" x14ac:dyDescent="0.25">
      <c r="A17" s="106"/>
      <c r="B17" s="106"/>
      <c r="C17" s="106"/>
      <c r="D17" s="106"/>
      <c r="E17" s="106"/>
      <c r="F17" s="106"/>
      <c r="G17" s="106"/>
      <c r="H17" s="106"/>
      <c r="I17" s="106"/>
      <c r="J17" s="106"/>
      <c r="K17" s="106"/>
      <c r="L17" s="106"/>
    </row>
    <row r="18" spans="1:12" x14ac:dyDescent="0.25">
      <c r="A18" s="106"/>
      <c r="B18" s="106"/>
      <c r="C18" s="106"/>
      <c r="D18" s="106"/>
      <c r="E18" s="106"/>
      <c r="F18" s="106"/>
      <c r="G18" s="106"/>
      <c r="H18" s="106"/>
      <c r="I18" s="106"/>
      <c r="J18" s="106"/>
      <c r="K18" s="106"/>
      <c r="L18" s="106"/>
    </row>
    <row r="19" spans="1:12" x14ac:dyDescent="0.25">
      <c r="A19" s="106"/>
      <c r="B19" s="106"/>
      <c r="C19" s="106"/>
      <c r="D19" s="106"/>
      <c r="E19" s="106"/>
      <c r="F19" s="106"/>
      <c r="G19" s="106"/>
      <c r="H19" s="106"/>
      <c r="I19" s="106"/>
      <c r="J19" s="106"/>
      <c r="K19" s="106"/>
      <c r="L19" s="106"/>
    </row>
    <row r="20" spans="1:12" x14ac:dyDescent="0.25">
      <c r="A20" s="106"/>
      <c r="B20" s="106"/>
      <c r="C20" s="106"/>
      <c r="D20" s="106"/>
      <c r="E20" s="106"/>
      <c r="F20" s="106"/>
      <c r="G20" s="106"/>
      <c r="H20" s="106"/>
      <c r="I20" s="106"/>
      <c r="J20" s="106"/>
      <c r="K20" s="106"/>
      <c r="L20" s="106"/>
    </row>
    <row r="21" spans="1:12" x14ac:dyDescent="0.25">
      <c r="A21" s="106"/>
      <c r="B21" s="106"/>
      <c r="C21" s="106"/>
      <c r="D21" s="106"/>
      <c r="E21" s="106"/>
      <c r="F21" s="106"/>
      <c r="G21" s="106"/>
      <c r="H21" s="106"/>
      <c r="I21" s="106"/>
      <c r="J21" s="106"/>
      <c r="K21" s="106"/>
      <c r="L21" s="106"/>
    </row>
    <row r="22" spans="1:12" x14ac:dyDescent="0.25">
      <c r="A22" s="106"/>
      <c r="B22" s="106"/>
      <c r="C22" s="106"/>
      <c r="D22" s="106"/>
      <c r="E22" s="106"/>
      <c r="F22" s="106"/>
      <c r="G22" s="106"/>
      <c r="H22" s="106"/>
      <c r="I22" s="106"/>
      <c r="J22" s="106"/>
      <c r="K22" s="106"/>
      <c r="L22" s="106"/>
    </row>
    <row r="23" spans="1:12" x14ac:dyDescent="0.25">
      <c r="A23" s="106"/>
      <c r="B23" s="106"/>
      <c r="C23" s="106"/>
      <c r="D23" s="106"/>
      <c r="E23" s="106"/>
      <c r="F23" s="106"/>
      <c r="G23" s="106"/>
      <c r="H23" s="106"/>
      <c r="I23" s="106"/>
      <c r="J23" s="106"/>
      <c r="K23" s="106"/>
      <c r="L23" s="106"/>
    </row>
    <row r="24" spans="1:12" x14ac:dyDescent="0.25">
      <c r="A24" s="106"/>
      <c r="B24" s="106"/>
      <c r="C24" s="106"/>
      <c r="D24" s="106"/>
      <c r="E24" s="106"/>
      <c r="F24" s="106"/>
      <c r="G24" s="106"/>
      <c r="H24" s="106"/>
      <c r="I24" s="106"/>
      <c r="J24" s="106"/>
      <c r="K24" s="106"/>
      <c r="L24" s="106"/>
    </row>
    <row r="25" spans="1:12" x14ac:dyDescent="0.25">
      <c r="A25" s="106"/>
      <c r="B25" s="106"/>
      <c r="C25" s="106"/>
      <c r="D25" s="106"/>
      <c r="E25" s="106"/>
      <c r="F25" s="106"/>
      <c r="G25" s="106"/>
      <c r="H25" s="106"/>
      <c r="I25" s="106"/>
      <c r="J25" s="106"/>
      <c r="K25" s="106"/>
      <c r="L25" s="106"/>
    </row>
    <row r="26" spans="1:12" x14ac:dyDescent="0.25">
      <c r="A26" s="106"/>
      <c r="B26" s="106"/>
      <c r="C26" s="106"/>
      <c r="D26" s="106"/>
      <c r="E26" s="106"/>
      <c r="F26" s="106"/>
      <c r="G26" s="106"/>
      <c r="H26" s="106"/>
      <c r="I26" s="106"/>
      <c r="J26" s="106"/>
      <c r="K26" s="106"/>
      <c r="L26" s="106"/>
    </row>
    <row r="27" spans="1:12" x14ac:dyDescent="0.25">
      <c r="A27" s="106"/>
      <c r="B27" s="106"/>
      <c r="C27" s="106"/>
      <c r="D27" s="106"/>
      <c r="E27" s="106"/>
      <c r="F27" s="106"/>
      <c r="G27" s="106"/>
      <c r="H27" s="106"/>
      <c r="I27" s="106"/>
      <c r="J27" s="106"/>
      <c r="K27" s="106"/>
      <c r="L27" s="106"/>
    </row>
    <row r="28" spans="1:12" x14ac:dyDescent="0.25">
      <c r="A28" s="106"/>
      <c r="B28" s="106"/>
      <c r="C28" s="106"/>
      <c r="D28" s="106"/>
      <c r="E28" s="106"/>
      <c r="F28" s="106"/>
      <c r="G28" s="106"/>
      <c r="H28" s="106"/>
      <c r="I28" s="106"/>
      <c r="J28" s="106"/>
      <c r="K28" s="106"/>
      <c r="L28" s="106"/>
    </row>
    <row r="29" spans="1:12" ht="33" customHeight="1" x14ac:dyDescent="0.25">
      <c r="A29" s="106"/>
      <c r="B29" s="106"/>
      <c r="C29" s="106"/>
      <c r="D29" s="106"/>
      <c r="E29" s="106"/>
      <c r="F29" s="106"/>
      <c r="G29" s="106"/>
      <c r="H29" s="106"/>
      <c r="I29" s="106"/>
      <c r="J29" s="106"/>
      <c r="K29" s="106"/>
      <c r="L29" s="106"/>
    </row>
  </sheetData>
  <mergeCells count="1">
    <mergeCell ref="A4:L2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I31"/>
  <sheetViews>
    <sheetView workbookViewId="0">
      <selection activeCell="B13" sqref="B13"/>
    </sheetView>
  </sheetViews>
  <sheetFormatPr defaultRowHeight="15" x14ac:dyDescent="0.25"/>
  <cols>
    <col min="1" max="1" width="66.140625" bestFit="1" customWidth="1"/>
    <col min="2" max="2" width="12.140625" style="78" customWidth="1"/>
    <col min="3" max="3" width="9.85546875" customWidth="1"/>
    <col min="4" max="4" width="10.7109375" customWidth="1"/>
    <col min="5" max="5" width="9.85546875" customWidth="1"/>
    <col min="8" max="8" width="50" style="76" customWidth="1"/>
  </cols>
  <sheetData>
    <row r="1" spans="1:9" ht="27" customHeight="1" x14ac:dyDescent="0.25">
      <c r="A1" s="109" t="s">
        <v>73</v>
      </c>
      <c r="B1" s="110"/>
      <c r="C1" s="109"/>
      <c r="D1" s="109"/>
      <c r="E1" s="109"/>
    </row>
    <row r="2" spans="1:9" ht="25.5" customHeight="1" x14ac:dyDescent="0.25">
      <c r="A2" s="108" t="s">
        <v>72</v>
      </c>
      <c r="B2" s="108"/>
      <c r="C2" s="108"/>
      <c r="D2" s="108"/>
      <c r="E2" s="108"/>
    </row>
    <row r="3" spans="1:9" ht="20.100000000000001" customHeight="1" x14ac:dyDescent="0.25">
      <c r="A3" s="1" t="s">
        <v>179</v>
      </c>
      <c r="B3" s="77">
        <v>2018</v>
      </c>
      <c r="C3" s="7">
        <v>2017</v>
      </c>
      <c r="D3" s="7">
        <v>2016</v>
      </c>
      <c r="E3" s="7">
        <v>2015</v>
      </c>
      <c r="H3" s="81"/>
    </row>
    <row r="4" spans="1:9" ht="18.75" customHeight="1" x14ac:dyDescent="0.25">
      <c r="A4" s="44" t="s">
        <v>0</v>
      </c>
      <c r="B4" s="88">
        <f>C4*(1+I8)</f>
        <v>70262.64</v>
      </c>
      <c r="C4" s="31" t="s">
        <v>1</v>
      </c>
      <c r="D4" s="15" t="s">
        <v>2</v>
      </c>
      <c r="E4" s="16" t="s">
        <v>3</v>
      </c>
      <c r="H4" s="80"/>
    </row>
    <row r="5" spans="1:9" ht="18.75" customHeight="1" x14ac:dyDescent="0.25">
      <c r="A5" s="45" t="s">
        <v>4</v>
      </c>
      <c r="B5" s="89">
        <f>C5/$C$4*$B$4</f>
        <v>35137.800000000003</v>
      </c>
      <c r="C5" s="17" t="s">
        <v>5</v>
      </c>
      <c r="D5" s="17" t="s">
        <v>6</v>
      </c>
      <c r="E5" s="17" t="s">
        <v>7</v>
      </c>
    </row>
    <row r="6" spans="1:9" ht="18.75" customHeight="1" x14ac:dyDescent="0.25">
      <c r="A6" s="46" t="s">
        <v>8</v>
      </c>
      <c r="B6" s="86">
        <f t="shared" ref="B6" si="0">C6/$C$4*$B$4</f>
        <v>20053.439999999999</v>
      </c>
      <c r="C6" s="32" t="s">
        <v>9</v>
      </c>
      <c r="D6" s="18" t="s">
        <v>10</v>
      </c>
      <c r="E6" s="19" t="s">
        <v>11</v>
      </c>
      <c r="H6" s="80"/>
    </row>
    <row r="7" spans="1:9" ht="18.75" customHeight="1" x14ac:dyDescent="0.25">
      <c r="A7" s="45" t="s">
        <v>12</v>
      </c>
      <c r="B7" s="20" t="s">
        <v>13</v>
      </c>
      <c r="C7" s="20" t="s">
        <v>13</v>
      </c>
      <c r="D7" s="20" t="s">
        <v>13</v>
      </c>
      <c r="E7" s="20" t="s">
        <v>14</v>
      </c>
      <c r="H7" s="79"/>
    </row>
    <row r="8" spans="1:9" ht="19.350000000000001" customHeight="1" x14ac:dyDescent="0.25">
      <c r="A8" s="47" t="s">
        <v>15</v>
      </c>
      <c r="B8" s="90">
        <f>B4-SUM(B5:B6)</f>
        <v>15071.399999999994</v>
      </c>
      <c r="C8" s="33" t="s">
        <v>16</v>
      </c>
      <c r="D8" s="21" t="s">
        <v>17</v>
      </c>
      <c r="E8" s="22" t="s">
        <v>18</v>
      </c>
      <c r="H8" t="s">
        <v>201</v>
      </c>
      <c r="I8" s="83">
        <v>0.08</v>
      </c>
    </row>
    <row r="9" spans="1:9" ht="18.2" customHeight="1" x14ac:dyDescent="0.25">
      <c r="A9" s="45" t="s">
        <v>19</v>
      </c>
      <c r="B9" s="91">
        <f>C9/$C$4*$B$4</f>
        <v>502.2</v>
      </c>
      <c r="C9" s="23">
        <v>465</v>
      </c>
      <c r="D9" s="23">
        <v>579</v>
      </c>
      <c r="E9" s="23">
        <v>626</v>
      </c>
      <c r="H9" s="76" t="s">
        <v>202</v>
      </c>
      <c r="I9" s="84">
        <v>2.75</v>
      </c>
    </row>
    <row r="10" spans="1:9" ht="18.75" customHeight="1" x14ac:dyDescent="0.25">
      <c r="A10" s="46" t="s">
        <v>20</v>
      </c>
      <c r="B10" s="34">
        <f t="shared" ref="B10:B11" si="1">C10/$C$4*$B$4</f>
        <v>184.67999999999998</v>
      </c>
      <c r="C10" s="34">
        <v>171</v>
      </c>
      <c r="D10" s="24">
        <v>182</v>
      </c>
      <c r="E10" s="25">
        <v>149</v>
      </c>
      <c r="H10" s="76" t="s">
        <v>203</v>
      </c>
    </row>
    <row r="11" spans="1:9" ht="18.75" customHeight="1" x14ac:dyDescent="0.25">
      <c r="A11" s="45" t="s">
        <v>21</v>
      </c>
      <c r="B11" s="20">
        <f t="shared" si="1"/>
        <v>-436.32</v>
      </c>
      <c r="C11" s="20" t="s">
        <v>22</v>
      </c>
      <c r="D11" s="26">
        <v>325</v>
      </c>
      <c r="E11" s="26">
        <v>440</v>
      </c>
    </row>
    <row r="12" spans="1:9" ht="19.350000000000001" customHeight="1" x14ac:dyDescent="0.25">
      <c r="A12" s="47" t="s">
        <v>23</v>
      </c>
      <c r="B12" s="92">
        <f>B8+B10-B9+B11</f>
        <v>14317.559999999994</v>
      </c>
      <c r="C12" s="33" t="s">
        <v>24</v>
      </c>
      <c r="D12" s="21" t="s">
        <v>25</v>
      </c>
      <c r="E12" s="22" t="s">
        <v>26</v>
      </c>
      <c r="G12" s="85"/>
    </row>
    <row r="13" spans="1:9" ht="18.2" customHeight="1" x14ac:dyDescent="0.25">
      <c r="A13" s="45" t="s">
        <v>27</v>
      </c>
      <c r="B13" s="93">
        <f>C13/C4*B4</f>
        <v>3308.04</v>
      </c>
      <c r="C13" s="27" t="s">
        <v>28</v>
      </c>
      <c r="D13" s="27" t="s">
        <v>29</v>
      </c>
      <c r="E13" s="27" t="s">
        <v>30</v>
      </c>
    </row>
    <row r="14" spans="1:9" ht="19.350000000000001" customHeight="1" x14ac:dyDescent="0.25">
      <c r="A14" s="47" t="s">
        <v>31</v>
      </c>
      <c r="B14" s="92">
        <f>B12-B13</f>
        <v>11009.519999999993</v>
      </c>
      <c r="C14" s="33" t="s">
        <v>32</v>
      </c>
      <c r="D14" s="21" t="s">
        <v>33</v>
      </c>
      <c r="E14" s="22" t="s">
        <v>34</v>
      </c>
    </row>
    <row r="15" spans="1:9" ht="18.2" customHeight="1" x14ac:dyDescent="0.25">
      <c r="A15" s="48" t="s">
        <v>35</v>
      </c>
      <c r="B15" s="94">
        <f>C15/C4*B4</f>
        <v>5634.36</v>
      </c>
      <c r="C15" s="27" t="s">
        <v>36</v>
      </c>
      <c r="D15" s="28">
        <v>577</v>
      </c>
      <c r="E15" s="27" t="s">
        <v>37</v>
      </c>
    </row>
    <row r="16" spans="1:9" ht="19.350000000000001" customHeight="1" x14ac:dyDescent="0.25">
      <c r="A16" s="47" t="s">
        <v>38</v>
      </c>
      <c r="B16" s="92">
        <f>B14+B15</f>
        <v>16643.879999999994</v>
      </c>
      <c r="C16" s="33" t="s">
        <v>39</v>
      </c>
      <c r="D16" s="21" t="s">
        <v>40</v>
      </c>
      <c r="E16" s="22" t="s">
        <v>41</v>
      </c>
    </row>
    <row r="17" spans="1:5" ht="18.2" customHeight="1" x14ac:dyDescent="0.25">
      <c r="A17" s="45" t="s">
        <v>42</v>
      </c>
      <c r="B17" s="95">
        <f>C17/C4*B4</f>
        <v>91.800000000000011</v>
      </c>
      <c r="C17" s="28">
        <v>85</v>
      </c>
      <c r="D17" s="28">
        <v>96</v>
      </c>
      <c r="E17" s="28">
        <v>108</v>
      </c>
    </row>
    <row r="18" spans="1:5" ht="37.5" customHeight="1" x14ac:dyDescent="0.25">
      <c r="A18" s="47" t="s">
        <v>43</v>
      </c>
      <c r="B18" s="87">
        <f>B16-B17</f>
        <v>16552.079999999994</v>
      </c>
      <c r="C18" s="33" t="s">
        <v>44</v>
      </c>
      <c r="D18" s="21" t="s">
        <v>45</v>
      </c>
      <c r="E18" s="22" t="s">
        <v>46</v>
      </c>
    </row>
    <row r="19" spans="1:5" ht="18.75" customHeight="1" x14ac:dyDescent="0.25">
      <c r="A19" s="49" t="s">
        <v>47</v>
      </c>
      <c r="B19" s="96"/>
      <c r="C19" s="35"/>
      <c r="D19" s="35"/>
      <c r="E19" s="35"/>
    </row>
    <row r="20" spans="1:5" ht="18.75" customHeight="1" x14ac:dyDescent="0.25">
      <c r="A20" s="45" t="s">
        <v>48</v>
      </c>
      <c r="B20" s="91">
        <f>C20/$C$4*$B$4</f>
        <v>4.0932000000000004</v>
      </c>
      <c r="C20" s="17" t="s">
        <v>49</v>
      </c>
      <c r="D20" s="17" t="s">
        <v>50</v>
      </c>
      <c r="E20" s="17" t="s">
        <v>51</v>
      </c>
    </row>
    <row r="21" spans="1:5" ht="19.350000000000001" customHeight="1" x14ac:dyDescent="0.25">
      <c r="A21" s="46" t="s">
        <v>52</v>
      </c>
      <c r="B21" s="99">
        <f>C21/$C$4*$B$4</f>
        <v>2.1707999999999998</v>
      </c>
      <c r="C21" s="36">
        <v>2.0099999999999998</v>
      </c>
      <c r="D21" s="29">
        <v>0.21</v>
      </c>
      <c r="E21" s="30" t="s">
        <v>53</v>
      </c>
    </row>
    <row r="22" spans="1:5" ht="18.2" customHeight="1" x14ac:dyDescent="0.25">
      <c r="A22" s="48" t="s">
        <v>54</v>
      </c>
      <c r="B22" s="97">
        <f>SUM(B20:B21)</f>
        <v>6.2640000000000002</v>
      </c>
      <c r="C22" s="27" t="s">
        <v>55</v>
      </c>
      <c r="D22" s="27" t="s">
        <v>56</v>
      </c>
      <c r="E22" s="27" t="s">
        <v>57</v>
      </c>
    </row>
    <row r="23" spans="1:5" ht="18.75" customHeight="1" x14ac:dyDescent="0.25">
      <c r="A23" s="47" t="s">
        <v>58</v>
      </c>
      <c r="B23" s="98"/>
      <c r="C23" s="37"/>
      <c r="D23" s="38"/>
      <c r="E23" s="39"/>
    </row>
    <row r="24" spans="1:5" ht="18.75" customHeight="1" x14ac:dyDescent="0.25">
      <c r="A24" s="45" t="s">
        <v>48</v>
      </c>
      <c r="B24" s="91">
        <f>C24/C4*B4</f>
        <v>3.9851999999999999</v>
      </c>
      <c r="C24" s="17" t="s">
        <v>59</v>
      </c>
      <c r="D24" s="17" t="s">
        <v>60</v>
      </c>
      <c r="E24" s="17" t="s">
        <v>61</v>
      </c>
    </row>
    <row r="25" spans="1:5" ht="19.350000000000001" customHeight="1" x14ac:dyDescent="0.25">
      <c r="A25" s="46" t="s">
        <v>52</v>
      </c>
      <c r="B25" s="99">
        <f>C25/C4*B4</f>
        <v>2.052</v>
      </c>
      <c r="C25" s="36">
        <v>1.9</v>
      </c>
      <c r="D25" s="29">
        <v>0.2</v>
      </c>
      <c r="E25" s="30" t="s">
        <v>62</v>
      </c>
    </row>
    <row r="26" spans="1:5" ht="18.2" customHeight="1" x14ac:dyDescent="0.25">
      <c r="A26" s="48" t="s">
        <v>63</v>
      </c>
      <c r="B26" s="94">
        <f>SUM(B24:B25)</f>
        <v>6.0372000000000003</v>
      </c>
      <c r="C26" s="40" t="s">
        <v>64</v>
      </c>
      <c r="D26" s="40" t="s">
        <v>59</v>
      </c>
      <c r="E26" s="40" t="s">
        <v>65</v>
      </c>
    </row>
    <row r="27" spans="1:5" ht="20.65" customHeight="1" thickBot="1" x14ac:dyDescent="0.3">
      <c r="A27" s="47" t="s">
        <v>66</v>
      </c>
      <c r="B27" s="100">
        <f>I9</f>
        <v>2.75</v>
      </c>
      <c r="C27" s="41" t="s">
        <v>67</v>
      </c>
      <c r="D27" s="42" t="s">
        <v>68</v>
      </c>
      <c r="E27" s="43" t="s">
        <v>69</v>
      </c>
    </row>
    <row r="28" spans="1:5" ht="19.149999999999999" customHeight="1" thickTop="1" x14ac:dyDescent="0.25">
      <c r="A28" s="111"/>
      <c r="B28" s="111"/>
      <c r="C28" s="111"/>
      <c r="D28" s="111"/>
      <c r="E28" s="111"/>
    </row>
    <row r="29" spans="1:5" ht="19.149999999999999" customHeight="1" x14ac:dyDescent="0.25">
      <c r="A29" s="111"/>
      <c r="B29" s="111"/>
      <c r="C29" s="111"/>
      <c r="D29" s="111"/>
      <c r="E29" s="111"/>
    </row>
    <row r="30" spans="1:5" ht="27.4" customHeight="1" x14ac:dyDescent="0.25">
      <c r="A30" s="112" t="s">
        <v>70</v>
      </c>
      <c r="B30" s="112"/>
      <c r="C30" s="112"/>
      <c r="D30" s="112"/>
      <c r="E30" s="112"/>
    </row>
    <row r="31" spans="1:5" ht="10.15" customHeight="1" x14ac:dyDescent="0.25">
      <c r="A31" s="107" t="s">
        <v>71</v>
      </c>
      <c r="B31" s="107"/>
      <c r="C31" s="107"/>
      <c r="D31" s="107"/>
      <c r="E31" s="107"/>
    </row>
  </sheetData>
  <mergeCells count="6">
    <mergeCell ref="A31:E31"/>
    <mergeCell ref="A2:E2"/>
    <mergeCell ref="A1:E1"/>
    <mergeCell ref="A28:E28"/>
    <mergeCell ref="A29:E29"/>
    <mergeCell ref="A30:E30"/>
  </mergeCells>
  <pageMargins left="0.7" right="0.7" top="0.75" bottom="0.75" header="0.3" footer="0.3"/>
  <pageSetup paperSize="9" scale="80" fitToHeight="0"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H47"/>
  <sheetViews>
    <sheetView topLeftCell="A13" workbookViewId="0">
      <selection activeCell="G42" sqref="G42"/>
    </sheetView>
  </sheetViews>
  <sheetFormatPr defaultRowHeight="15" x14ac:dyDescent="0.25"/>
  <cols>
    <col min="1" max="1" width="67.7109375" bestFit="1" customWidth="1"/>
    <col min="2" max="2" width="14.28515625" customWidth="1"/>
    <col min="3" max="3" width="14.7109375" customWidth="1"/>
    <col min="4" max="4" width="11.85546875" customWidth="1"/>
    <col min="7" max="7" width="40.5703125" bestFit="1" customWidth="1"/>
  </cols>
  <sheetData>
    <row r="1" spans="1:8" ht="20.25" x14ac:dyDescent="0.25">
      <c r="A1" s="109" t="s">
        <v>73</v>
      </c>
      <c r="B1" s="109"/>
      <c r="C1" s="109"/>
      <c r="D1" s="109"/>
      <c r="E1" s="54"/>
    </row>
    <row r="2" spans="1:8" ht="25.5" customHeight="1" x14ac:dyDescent="0.25">
      <c r="A2" s="113" t="s">
        <v>177</v>
      </c>
      <c r="B2" s="113"/>
      <c r="C2" s="113"/>
      <c r="D2" s="113"/>
    </row>
    <row r="3" spans="1:8" ht="20.100000000000001" customHeight="1" x14ac:dyDescent="0.25">
      <c r="A3" s="6" t="s">
        <v>180</v>
      </c>
      <c r="B3" s="52">
        <v>2018</v>
      </c>
      <c r="C3" s="53">
        <v>2017</v>
      </c>
      <c r="D3" s="53">
        <v>2016</v>
      </c>
    </row>
    <row r="4" spans="1:8" ht="18.75" customHeight="1" x14ac:dyDescent="0.25">
      <c r="A4" s="50" t="s">
        <v>74</v>
      </c>
      <c r="B4" s="55"/>
      <c r="C4" s="61"/>
      <c r="D4" s="62"/>
      <c r="G4" t="s">
        <v>198</v>
      </c>
      <c r="H4" s="82">
        <v>0.02</v>
      </c>
    </row>
    <row r="5" spans="1:8" ht="18.75" customHeight="1" x14ac:dyDescent="0.25">
      <c r="A5" s="3" t="s">
        <v>75</v>
      </c>
      <c r="B5" s="9"/>
      <c r="C5" s="63"/>
      <c r="D5" s="63"/>
      <c r="G5" t="s">
        <v>199</v>
      </c>
      <c r="H5" s="82">
        <v>0.08</v>
      </c>
    </row>
    <row r="6" spans="1:8" ht="18.75" customHeight="1" x14ac:dyDescent="0.25">
      <c r="A6" s="4" t="s">
        <v>76</v>
      </c>
      <c r="B6" s="66">
        <f>C6*(1+0.02)</f>
        <v>5680.38</v>
      </c>
      <c r="C6" s="66" t="s">
        <v>77</v>
      </c>
      <c r="D6" s="10" t="s">
        <v>78</v>
      </c>
      <c r="G6" t="s">
        <v>200</v>
      </c>
      <c r="H6" s="82">
        <v>0.1</v>
      </c>
    </row>
    <row r="7" spans="1:8" ht="18.75" customHeight="1" x14ac:dyDescent="0.25">
      <c r="A7" s="2" t="s">
        <v>79</v>
      </c>
      <c r="B7" s="9">
        <f t="shared" ref="B7:B8" si="0">C7*(1+0.02)</f>
        <v>9759.36</v>
      </c>
      <c r="C7" s="9" t="s">
        <v>80</v>
      </c>
      <c r="D7" s="9" t="s">
        <v>81</v>
      </c>
      <c r="G7" t="s">
        <v>204</v>
      </c>
      <c r="H7" s="82">
        <v>0.25</v>
      </c>
    </row>
    <row r="8" spans="1:8" ht="18.75" customHeight="1" x14ac:dyDescent="0.25">
      <c r="A8" s="4" t="s">
        <v>82</v>
      </c>
      <c r="B8" s="66">
        <f t="shared" si="0"/>
        <v>4685.88</v>
      </c>
      <c r="C8" s="66" t="s">
        <v>83</v>
      </c>
      <c r="D8" s="10" t="s">
        <v>84</v>
      </c>
    </row>
    <row r="9" spans="1:8" ht="18.75" customHeight="1" x14ac:dyDescent="0.25">
      <c r="A9" s="3" t="s">
        <v>85</v>
      </c>
      <c r="B9" s="9"/>
      <c r="C9" s="63"/>
      <c r="D9" s="63"/>
      <c r="G9" s="104" t="s">
        <v>205</v>
      </c>
    </row>
    <row r="10" spans="1:8" ht="18.75" customHeight="1" x14ac:dyDescent="0.25">
      <c r="A10" s="4" t="s">
        <v>86</v>
      </c>
      <c r="B10" s="55">
        <f>C10*(1+$H$4)</f>
        <v>1334.16</v>
      </c>
      <c r="C10" s="66" t="s">
        <v>87</v>
      </c>
      <c r="D10" s="10" t="s">
        <v>88</v>
      </c>
      <c r="G10" t="s">
        <v>206</v>
      </c>
    </row>
    <row r="11" spans="1:8" ht="18.75" customHeight="1" x14ac:dyDescent="0.25">
      <c r="A11" s="2" t="s">
        <v>89</v>
      </c>
      <c r="B11" s="9">
        <f>C11*(1+H4)</f>
        <v>539.58000000000004</v>
      </c>
      <c r="C11" s="56">
        <v>529</v>
      </c>
      <c r="D11" s="56">
        <v>563</v>
      </c>
      <c r="G11" t="s">
        <v>207</v>
      </c>
    </row>
    <row r="12" spans="1:8" ht="19.350000000000001" customHeight="1" x14ac:dyDescent="0.25">
      <c r="A12" s="4" t="s">
        <v>90</v>
      </c>
      <c r="B12" s="57">
        <f>C12*(1+H4)</f>
        <v>2842.7400000000002</v>
      </c>
      <c r="C12" s="67" t="s">
        <v>91</v>
      </c>
      <c r="D12" s="14" t="s">
        <v>92</v>
      </c>
      <c r="G12" t="s">
        <v>208</v>
      </c>
    </row>
    <row r="13" spans="1:8" ht="18.2" customHeight="1" x14ac:dyDescent="0.25">
      <c r="A13" s="2" t="s">
        <v>93</v>
      </c>
      <c r="B13" s="9">
        <f>SUM(B10:B12)</f>
        <v>4716.4800000000005</v>
      </c>
      <c r="C13" s="58" t="s">
        <v>94</v>
      </c>
      <c r="D13" s="58" t="s">
        <v>95</v>
      </c>
      <c r="G13" s="101"/>
    </row>
    <row r="14" spans="1:8" ht="18.75" customHeight="1" x14ac:dyDescent="0.25">
      <c r="A14" s="4" t="s">
        <v>96</v>
      </c>
      <c r="B14" s="55"/>
      <c r="C14" s="66" t="s">
        <v>13</v>
      </c>
      <c r="D14" s="10" t="s">
        <v>97</v>
      </c>
    </row>
    <row r="15" spans="1:8" ht="18.75" customHeight="1" x14ac:dyDescent="0.25">
      <c r="A15" s="2" t="s">
        <v>98</v>
      </c>
      <c r="B15" s="9">
        <f>C15*(1+0.02)</f>
        <v>2181.7800000000002</v>
      </c>
      <c r="C15" s="9" t="s">
        <v>99</v>
      </c>
      <c r="D15" s="9" t="s">
        <v>100</v>
      </c>
    </row>
    <row r="16" spans="1:8" ht="19.350000000000001" customHeight="1" x14ac:dyDescent="0.25">
      <c r="A16" s="4" t="s">
        <v>101</v>
      </c>
      <c r="B16" s="57"/>
      <c r="C16" s="67" t="s">
        <v>13</v>
      </c>
      <c r="D16" s="14" t="s">
        <v>102</v>
      </c>
    </row>
    <row r="17" spans="1:4" ht="18.2" customHeight="1" x14ac:dyDescent="0.25">
      <c r="A17" s="3" t="s">
        <v>103</v>
      </c>
      <c r="B17" s="68">
        <f>SUM(B6:B8)+B13+B15</f>
        <v>27023.88</v>
      </c>
      <c r="C17" s="13" t="s">
        <v>104</v>
      </c>
      <c r="D17" s="13" t="s">
        <v>105</v>
      </c>
    </row>
    <row r="18" spans="1:4" ht="18.75" customHeight="1" x14ac:dyDescent="0.25">
      <c r="A18" s="5" t="s">
        <v>106</v>
      </c>
      <c r="B18" s="55">
        <f>C18*(1+H5)</f>
        <v>21484.440000000002</v>
      </c>
      <c r="C18" s="69" t="s">
        <v>107</v>
      </c>
      <c r="D18" s="8" t="s">
        <v>108</v>
      </c>
    </row>
    <row r="19" spans="1:4" ht="18.75" customHeight="1" x14ac:dyDescent="0.25">
      <c r="A19" s="3" t="s">
        <v>109</v>
      </c>
      <c r="B19" s="9">
        <f>C19*(1+0.02)</f>
        <v>45592.98</v>
      </c>
      <c r="C19" s="9" t="s">
        <v>110</v>
      </c>
      <c r="D19" s="9" t="s">
        <v>111</v>
      </c>
    </row>
    <row r="20" spans="1:4" ht="18.75" customHeight="1" x14ac:dyDescent="0.25">
      <c r="A20" s="5" t="s">
        <v>112</v>
      </c>
      <c r="B20" s="66">
        <f t="shared" ref="B20:B21" si="1">C20*(1+0.02)</f>
        <v>24670.74</v>
      </c>
      <c r="C20" s="66" t="s">
        <v>113</v>
      </c>
      <c r="D20" s="10" t="s">
        <v>114</v>
      </c>
    </row>
    <row r="21" spans="1:4" ht="18.75" customHeight="1" x14ac:dyDescent="0.25">
      <c r="A21" s="3" t="s">
        <v>115</v>
      </c>
      <c r="B21" s="11">
        <f t="shared" si="1"/>
        <v>5235.66</v>
      </c>
      <c r="C21" s="11" t="s">
        <v>116</v>
      </c>
      <c r="D21" s="11" t="s">
        <v>117</v>
      </c>
    </row>
    <row r="22" spans="1:4" ht="37.5" customHeight="1" x14ac:dyDescent="0.25">
      <c r="A22" s="5" t="s">
        <v>118</v>
      </c>
      <c r="B22" s="70">
        <f>B17+SUM(B18:B21)</f>
        <v>124007.70000000003</v>
      </c>
      <c r="C22" s="71" t="s">
        <v>119</v>
      </c>
      <c r="D22" s="12" t="s">
        <v>120</v>
      </c>
    </row>
    <row r="23" spans="1:4" ht="18.75" customHeight="1" x14ac:dyDescent="0.25">
      <c r="A23" s="51" t="s">
        <v>121</v>
      </c>
      <c r="B23" s="72"/>
      <c r="C23" s="64"/>
      <c r="D23" s="64"/>
    </row>
    <row r="24" spans="1:4" ht="18.75" customHeight="1" x14ac:dyDescent="0.25">
      <c r="A24" s="3" t="s">
        <v>122</v>
      </c>
      <c r="B24" s="9"/>
      <c r="C24" s="63"/>
      <c r="D24" s="63"/>
    </row>
    <row r="25" spans="1:4" ht="18.75" customHeight="1" x14ac:dyDescent="0.25">
      <c r="A25" s="4" t="s">
        <v>123</v>
      </c>
      <c r="B25" s="55">
        <f>C25*(1+H6)</f>
        <v>10595.2</v>
      </c>
      <c r="C25" s="66" t="s">
        <v>124</v>
      </c>
      <c r="D25" s="10" t="s">
        <v>125</v>
      </c>
    </row>
    <row r="26" spans="1:4" ht="18.75" customHeight="1" x14ac:dyDescent="0.25">
      <c r="A26" s="2" t="s">
        <v>126</v>
      </c>
      <c r="B26" s="9">
        <f>C26*(1+0.02)</f>
        <v>7164.4800000000005</v>
      </c>
      <c r="C26" s="9" t="s">
        <v>127</v>
      </c>
      <c r="D26" s="9" t="s">
        <v>128</v>
      </c>
    </row>
    <row r="27" spans="1:4" ht="18.75" customHeight="1" x14ac:dyDescent="0.25">
      <c r="A27" s="4" t="s">
        <v>129</v>
      </c>
      <c r="B27" s="55"/>
      <c r="C27" s="66" t="s">
        <v>13</v>
      </c>
      <c r="D27" s="10" t="s">
        <v>130</v>
      </c>
    </row>
    <row r="28" spans="1:4" ht="18.75" customHeight="1" x14ac:dyDescent="0.25">
      <c r="A28" s="2" t="s">
        <v>131</v>
      </c>
      <c r="B28" s="59">
        <f>C28*(1+0.02)</f>
        <v>13825.08</v>
      </c>
      <c r="C28" s="11" t="s">
        <v>132</v>
      </c>
      <c r="D28" s="11" t="s">
        <v>133</v>
      </c>
    </row>
    <row r="29" spans="1:4" ht="19.350000000000001" customHeight="1" x14ac:dyDescent="0.25">
      <c r="A29" s="5" t="s">
        <v>134</v>
      </c>
      <c r="B29" s="71">
        <f>SUM(B25:B28)</f>
        <v>31584.760000000002</v>
      </c>
      <c r="C29" s="71" t="s">
        <v>135</v>
      </c>
      <c r="D29" s="12" t="s">
        <v>136</v>
      </c>
    </row>
    <row r="30" spans="1:4" ht="18.2" customHeight="1" x14ac:dyDescent="0.25">
      <c r="A30" s="3" t="s">
        <v>137</v>
      </c>
      <c r="B30" s="9">
        <f>C30*(1-0.02)</f>
        <v>17677.239999999998</v>
      </c>
      <c r="C30" s="58" t="s">
        <v>138</v>
      </c>
      <c r="D30" s="58" t="s">
        <v>139</v>
      </c>
    </row>
    <row r="31" spans="1:4" ht="18.75" customHeight="1" x14ac:dyDescent="0.25">
      <c r="A31" s="5" t="s">
        <v>140</v>
      </c>
      <c r="B31" s="102">
        <f>H7*'INCOME STATEMENT'!B13</f>
        <v>827.01</v>
      </c>
      <c r="C31" s="66" t="s">
        <v>141</v>
      </c>
      <c r="D31" s="10" t="s">
        <v>142</v>
      </c>
    </row>
    <row r="32" spans="1:4" ht="18.75" customHeight="1" x14ac:dyDescent="0.25">
      <c r="A32" s="3" t="s">
        <v>143</v>
      </c>
      <c r="B32" s="59">
        <f>C32*(1-0.02)</f>
        <v>8088.92</v>
      </c>
      <c r="C32" s="11" t="s">
        <v>144</v>
      </c>
      <c r="D32" s="11" t="s">
        <v>145</v>
      </c>
    </row>
    <row r="33" spans="1:7" ht="19.350000000000001" customHeight="1" x14ac:dyDescent="0.25">
      <c r="A33" s="5" t="s">
        <v>146</v>
      </c>
      <c r="B33" s="70">
        <f>B29+SUM(B30:B32)</f>
        <v>58177.93</v>
      </c>
      <c r="C33" s="71" t="s">
        <v>147</v>
      </c>
      <c r="D33" s="12" t="s">
        <v>148</v>
      </c>
    </row>
    <row r="34" spans="1:7" ht="18.2" customHeight="1" x14ac:dyDescent="0.25">
      <c r="A34" s="3" t="s">
        <v>149</v>
      </c>
      <c r="B34" s="9"/>
      <c r="C34" s="65"/>
      <c r="D34" s="65"/>
    </row>
    <row r="35" spans="1:7" ht="18.75" customHeight="1" x14ac:dyDescent="0.25">
      <c r="A35" s="4" t="s">
        <v>150</v>
      </c>
      <c r="B35" s="55"/>
      <c r="C35" s="66" t="s">
        <v>151</v>
      </c>
      <c r="D35" s="10" t="s">
        <v>152</v>
      </c>
    </row>
    <row r="36" spans="1:7" ht="18.75" customHeight="1" x14ac:dyDescent="0.25">
      <c r="A36" s="2" t="s">
        <v>153</v>
      </c>
      <c r="B36" s="9"/>
      <c r="C36" s="9" t="s">
        <v>13</v>
      </c>
      <c r="D36" s="9" t="s">
        <v>13</v>
      </c>
    </row>
    <row r="37" spans="1:7" ht="15.4" customHeight="1" x14ac:dyDescent="0.25">
      <c r="A37" s="4" t="s">
        <v>154</v>
      </c>
      <c r="B37" s="55"/>
      <c r="C37" s="61"/>
      <c r="D37" s="62"/>
    </row>
    <row r="38" spans="1:7" ht="15.95" customHeight="1" x14ac:dyDescent="0.25">
      <c r="A38" s="4" t="s">
        <v>155</v>
      </c>
      <c r="B38" s="55">
        <v>4009</v>
      </c>
      <c r="C38" s="66" t="s">
        <v>156</v>
      </c>
      <c r="D38" s="10" t="s">
        <v>156</v>
      </c>
    </row>
    <row r="39" spans="1:7" ht="18.75" customHeight="1" x14ac:dyDescent="0.25">
      <c r="A39" s="2" t="s">
        <v>157</v>
      </c>
      <c r="B39" s="9">
        <f>B46-B33-SUM(B38,B40:B44)</f>
        <v>74956.330000000016</v>
      </c>
      <c r="C39" s="9" t="s">
        <v>158</v>
      </c>
      <c r="D39" s="9" t="s">
        <v>159</v>
      </c>
      <c r="G39" s="101"/>
    </row>
    <row r="40" spans="1:7" ht="18.75" customHeight="1" x14ac:dyDescent="0.25">
      <c r="A40" s="4" t="s">
        <v>160</v>
      </c>
      <c r="B40" s="66">
        <f t="shared" ref="B40:B44" si="2">C40*(1+0.02)</f>
        <v>-1273.98</v>
      </c>
      <c r="C40" s="66" t="s">
        <v>161</v>
      </c>
      <c r="D40" s="10" t="s">
        <v>162</v>
      </c>
    </row>
    <row r="41" spans="1:7" ht="18.75" customHeight="1" x14ac:dyDescent="0.25">
      <c r="A41" s="2" t="s">
        <v>163</v>
      </c>
      <c r="B41" s="9">
        <f t="shared" si="2"/>
        <v>-14924.64</v>
      </c>
      <c r="C41" s="9" t="s">
        <v>164</v>
      </c>
      <c r="D41" s="9" t="s">
        <v>165</v>
      </c>
    </row>
    <row r="42" spans="1:7" ht="18.75" customHeight="1" x14ac:dyDescent="0.25">
      <c r="A42" s="4" t="s">
        <v>166</v>
      </c>
      <c r="B42" s="66">
        <f t="shared" si="2"/>
        <v>-95589.3</v>
      </c>
      <c r="C42" s="66" t="s">
        <v>167</v>
      </c>
      <c r="D42" s="10" t="s">
        <v>168</v>
      </c>
    </row>
    <row r="43" spans="1:7" ht="18.75" customHeight="1" x14ac:dyDescent="0.25">
      <c r="A43" s="2" t="s">
        <v>169</v>
      </c>
      <c r="B43" s="9">
        <f t="shared" si="2"/>
        <v>98046.48</v>
      </c>
      <c r="C43" s="9" t="s">
        <v>170</v>
      </c>
      <c r="D43" s="9" t="s">
        <v>171</v>
      </c>
    </row>
    <row r="44" spans="1:7" ht="19.350000000000001" customHeight="1" x14ac:dyDescent="0.25">
      <c r="A44" s="4" t="s">
        <v>172</v>
      </c>
      <c r="B44" s="73">
        <f t="shared" si="2"/>
        <v>605.88</v>
      </c>
      <c r="C44" s="73">
        <v>594</v>
      </c>
      <c r="D44" s="60">
        <v>642</v>
      </c>
    </row>
    <row r="45" spans="1:7" ht="18.2" customHeight="1" x14ac:dyDescent="0.25">
      <c r="A45" s="3" t="s">
        <v>173</v>
      </c>
      <c r="B45" s="68">
        <f>SUM(B38:B44)</f>
        <v>65829.770000000019</v>
      </c>
      <c r="C45" s="13" t="s">
        <v>174</v>
      </c>
      <c r="D45" s="13" t="s">
        <v>175</v>
      </c>
    </row>
    <row r="46" spans="1:7" ht="20.65" customHeight="1" x14ac:dyDescent="0.25">
      <c r="A46" s="5" t="s">
        <v>176</v>
      </c>
      <c r="B46" s="70">
        <f>B22</f>
        <v>124007.70000000003</v>
      </c>
      <c r="C46" s="71" t="s">
        <v>119</v>
      </c>
      <c r="D46" s="12" t="s">
        <v>120</v>
      </c>
    </row>
    <row r="47" spans="1:7" ht="19.149999999999999" customHeight="1" x14ac:dyDescent="0.25">
      <c r="A47" s="111"/>
      <c r="B47" s="111"/>
      <c r="C47" s="111"/>
      <c r="D47" s="111"/>
    </row>
  </sheetData>
  <mergeCells count="3">
    <mergeCell ref="A47:D47"/>
    <mergeCell ref="A1:D1"/>
    <mergeCell ref="A2:D2"/>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tabSelected="1" topLeftCell="A10" workbookViewId="0">
      <selection activeCell="O13" sqref="O13"/>
    </sheetView>
  </sheetViews>
  <sheetFormatPr defaultRowHeight="15" x14ac:dyDescent="0.25"/>
  <sheetData>
    <row r="1" spans="1:11" ht="18.75" x14ac:dyDescent="0.3">
      <c r="A1" s="118" t="s">
        <v>190</v>
      </c>
      <c r="B1" s="118"/>
      <c r="C1" s="118"/>
      <c r="D1" s="118"/>
      <c r="E1" s="118"/>
      <c r="F1" s="118"/>
      <c r="G1" s="118"/>
      <c r="H1" s="118"/>
      <c r="I1" s="118"/>
      <c r="J1" s="118"/>
      <c r="K1" s="118"/>
    </row>
    <row r="2" spans="1:11" x14ac:dyDescent="0.25">
      <c r="A2" s="119"/>
      <c r="B2" s="119"/>
      <c r="C2" s="119"/>
      <c r="D2" s="119"/>
      <c r="E2" s="119"/>
      <c r="F2" s="119"/>
      <c r="G2" s="119"/>
      <c r="H2" s="119"/>
      <c r="I2" s="119"/>
      <c r="J2" s="119"/>
      <c r="K2" s="119"/>
    </row>
    <row r="3" spans="1:11" x14ac:dyDescent="0.25">
      <c r="A3" s="120" t="s">
        <v>197</v>
      </c>
      <c r="B3" s="121"/>
      <c r="C3" s="121"/>
      <c r="D3" s="121"/>
      <c r="E3" s="121"/>
      <c r="F3" s="121"/>
      <c r="G3" s="121"/>
      <c r="H3" s="121"/>
      <c r="I3" s="121"/>
      <c r="J3" s="121"/>
      <c r="K3" s="121"/>
    </row>
    <row r="4" spans="1:11" x14ac:dyDescent="0.25">
      <c r="A4" s="121"/>
      <c r="B4" s="121"/>
      <c r="C4" s="121"/>
      <c r="D4" s="121"/>
      <c r="E4" s="121"/>
      <c r="F4" s="121"/>
      <c r="G4" s="121"/>
      <c r="H4" s="121"/>
      <c r="I4" s="121"/>
      <c r="J4" s="121"/>
      <c r="K4" s="121"/>
    </row>
    <row r="5" spans="1:11" x14ac:dyDescent="0.25">
      <c r="A5" s="121"/>
      <c r="B5" s="121"/>
      <c r="C5" s="121"/>
      <c r="D5" s="121"/>
      <c r="E5" s="121"/>
      <c r="F5" s="121"/>
      <c r="G5" s="121"/>
      <c r="H5" s="121"/>
      <c r="I5" s="121"/>
      <c r="J5" s="121"/>
      <c r="K5" s="121"/>
    </row>
    <row r="6" spans="1:11" x14ac:dyDescent="0.25">
      <c r="A6" s="121"/>
      <c r="B6" s="121"/>
      <c r="C6" s="121"/>
      <c r="D6" s="121"/>
      <c r="E6" s="121"/>
      <c r="F6" s="121"/>
      <c r="G6" s="121"/>
      <c r="H6" s="121"/>
      <c r="I6" s="121"/>
      <c r="J6" s="121"/>
      <c r="K6" s="121"/>
    </row>
    <row r="7" spans="1:11" x14ac:dyDescent="0.25">
      <c r="A7" s="121"/>
      <c r="B7" s="121"/>
      <c r="C7" s="121"/>
      <c r="D7" s="121"/>
      <c r="E7" s="121"/>
      <c r="F7" s="121"/>
      <c r="G7" s="121"/>
      <c r="H7" s="121"/>
      <c r="I7" s="121"/>
      <c r="J7" s="121"/>
      <c r="K7" s="121"/>
    </row>
    <row r="8" spans="1:11" x14ac:dyDescent="0.25">
      <c r="A8" s="121"/>
      <c r="B8" s="121"/>
      <c r="C8" s="121"/>
      <c r="D8" s="121"/>
      <c r="E8" s="121"/>
      <c r="F8" s="121"/>
      <c r="G8" s="121"/>
      <c r="H8" s="121"/>
      <c r="I8" s="121"/>
      <c r="J8" s="121"/>
      <c r="K8" s="121"/>
    </row>
    <row r="9" spans="1:11" x14ac:dyDescent="0.25">
      <c r="A9" s="121"/>
      <c r="B9" s="121"/>
      <c r="C9" s="121"/>
      <c r="D9" s="121"/>
      <c r="E9" s="121"/>
      <c r="F9" s="121"/>
      <c r="G9" s="121"/>
      <c r="H9" s="121"/>
      <c r="I9" s="121"/>
      <c r="J9" s="121"/>
      <c r="K9" s="121"/>
    </row>
    <row r="10" spans="1:11" x14ac:dyDescent="0.25">
      <c r="A10" s="121"/>
      <c r="B10" s="121"/>
      <c r="C10" s="121"/>
      <c r="D10" s="121"/>
      <c r="E10" s="121"/>
      <c r="F10" s="121"/>
      <c r="G10" s="121"/>
      <c r="H10" s="121"/>
      <c r="I10" s="121"/>
      <c r="J10" s="121"/>
      <c r="K10" s="121"/>
    </row>
    <row r="11" spans="1:11" x14ac:dyDescent="0.25">
      <c r="A11" s="121"/>
      <c r="B11" s="121"/>
      <c r="C11" s="121"/>
      <c r="D11" s="121"/>
      <c r="E11" s="121"/>
      <c r="F11" s="121"/>
      <c r="G11" s="121"/>
      <c r="H11" s="121"/>
      <c r="I11" s="121"/>
      <c r="J11" s="121"/>
      <c r="K11" s="121"/>
    </row>
    <row r="12" spans="1:11" x14ac:dyDescent="0.25">
      <c r="A12" s="121"/>
      <c r="B12" s="121"/>
      <c r="C12" s="121"/>
      <c r="D12" s="121"/>
      <c r="E12" s="121"/>
      <c r="F12" s="121"/>
      <c r="G12" s="121"/>
      <c r="H12" s="121"/>
      <c r="I12" s="121"/>
      <c r="J12" s="121"/>
      <c r="K12" s="121"/>
    </row>
    <row r="13" spans="1:11" x14ac:dyDescent="0.25">
      <c r="A13" s="121"/>
      <c r="B13" s="121"/>
      <c r="C13" s="121"/>
      <c r="D13" s="121"/>
      <c r="E13" s="121"/>
      <c r="F13" s="121"/>
      <c r="G13" s="121"/>
      <c r="H13" s="121"/>
      <c r="I13" s="121"/>
      <c r="J13" s="121"/>
      <c r="K13" s="121"/>
    </row>
    <row r="14" spans="1:11" x14ac:dyDescent="0.25">
      <c r="A14" s="121"/>
      <c r="B14" s="121"/>
      <c r="C14" s="121"/>
      <c r="D14" s="121"/>
      <c r="E14" s="121"/>
      <c r="F14" s="121"/>
      <c r="G14" s="121"/>
      <c r="H14" s="121"/>
      <c r="I14" s="121"/>
      <c r="J14" s="121"/>
      <c r="K14" s="121"/>
    </row>
    <row r="15" spans="1:11" x14ac:dyDescent="0.25">
      <c r="A15" s="121"/>
      <c r="B15" s="121"/>
      <c r="C15" s="121"/>
      <c r="D15" s="121"/>
      <c r="E15" s="121"/>
      <c r="F15" s="121"/>
      <c r="G15" s="121"/>
      <c r="H15" s="121"/>
      <c r="I15" s="121"/>
      <c r="J15" s="121"/>
      <c r="K15" s="121"/>
    </row>
    <row r="16" spans="1:11" x14ac:dyDescent="0.25">
      <c r="A16" s="121"/>
      <c r="B16" s="121"/>
      <c r="C16" s="121"/>
      <c r="D16" s="121"/>
      <c r="E16" s="121"/>
      <c r="F16" s="121"/>
      <c r="G16" s="121"/>
      <c r="H16" s="121"/>
      <c r="I16" s="121"/>
      <c r="J16" s="121"/>
      <c r="K16" s="121"/>
    </row>
    <row r="17" spans="1:11" x14ac:dyDescent="0.25">
      <c r="A17" s="121"/>
      <c r="B17" s="121"/>
      <c r="C17" s="121"/>
      <c r="D17" s="121"/>
      <c r="E17" s="121"/>
      <c r="F17" s="121"/>
      <c r="G17" s="121"/>
      <c r="H17" s="121"/>
      <c r="I17" s="121"/>
      <c r="J17" s="121"/>
      <c r="K17" s="121"/>
    </row>
    <row r="18" spans="1:11" ht="23.25" x14ac:dyDescent="0.35">
      <c r="A18" s="117" t="s">
        <v>187</v>
      </c>
      <c r="B18" s="117"/>
      <c r="C18" s="117"/>
      <c r="D18" s="117"/>
      <c r="E18" s="117"/>
      <c r="F18" s="117"/>
      <c r="G18" s="117"/>
      <c r="H18" s="117"/>
    </row>
    <row r="19" spans="1:11" x14ac:dyDescent="0.25">
      <c r="A19" s="123" t="s">
        <v>181</v>
      </c>
      <c r="B19" s="123"/>
      <c r="C19" s="124" t="s">
        <v>188</v>
      </c>
      <c r="D19" s="124"/>
      <c r="E19" s="124"/>
      <c r="F19" s="124"/>
      <c r="G19" s="124"/>
      <c r="H19" s="74" t="s">
        <v>189</v>
      </c>
    </row>
    <row r="20" spans="1:11" ht="19.149999999999999" customHeight="1" x14ac:dyDescent="0.25">
      <c r="A20" s="122" t="s">
        <v>182</v>
      </c>
      <c r="B20" s="122"/>
      <c r="C20" s="114" t="s">
        <v>192</v>
      </c>
      <c r="D20" s="115"/>
      <c r="E20" s="115"/>
      <c r="F20" s="115"/>
      <c r="G20" s="116"/>
      <c r="H20" s="75">
        <f>'BALANCE SHEET'!B17/'BALANCE SHEET'!B29</f>
        <v>0.85559871279693112</v>
      </c>
    </row>
    <row r="21" spans="1:11" ht="17.45" customHeight="1" x14ac:dyDescent="0.25">
      <c r="A21" s="122" t="s">
        <v>183</v>
      </c>
      <c r="B21" s="122"/>
      <c r="C21" s="114" t="s">
        <v>196</v>
      </c>
      <c r="D21" s="115"/>
      <c r="E21" s="115"/>
      <c r="F21" s="115"/>
      <c r="G21" s="116"/>
      <c r="H21" s="75">
        <f>'INCOME STATEMENT'!B5/(('BALANCE SHEET'!B13+'BALANCE SHEET'!C13)/2)</f>
        <v>7.5237675151598218</v>
      </c>
    </row>
    <row r="22" spans="1:11" ht="18.600000000000001" customHeight="1" x14ac:dyDescent="0.25">
      <c r="A22" s="122" t="s">
        <v>184</v>
      </c>
      <c r="B22" s="122"/>
      <c r="C22" s="114" t="s">
        <v>193</v>
      </c>
      <c r="D22" s="115"/>
      <c r="E22" s="115"/>
      <c r="F22" s="115"/>
      <c r="G22" s="116"/>
      <c r="H22" s="103">
        <f>'INCOME STATEMENT'!B16/'INCOME STATEMENT'!B4</f>
        <v>0.23688093701005247</v>
      </c>
    </row>
    <row r="23" spans="1:11" ht="18.600000000000001" customHeight="1" x14ac:dyDescent="0.25">
      <c r="A23" s="122" t="s">
        <v>185</v>
      </c>
      <c r="B23" s="122"/>
      <c r="C23" s="114" t="s">
        <v>194</v>
      </c>
      <c r="D23" s="115"/>
      <c r="E23" s="115"/>
      <c r="F23" s="115"/>
      <c r="G23" s="116"/>
      <c r="H23" s="103">
        <f>'INCOME STATEMENT'!B16/'BALANCE SHEET'!B22</f>
        <v>0.13421650429771692</v>
      </c>
    </row>
    <row r="24" spans="1:11" ht="21" customHeight="1" x14ac:dyDescent="0.25">
      <c r="A24" s="122" t="s">
        <v>186</v>
      </c>
      <c r="B24" s="122"/>
      <c r="C24" s="114" t="s">
        <v>195</v>
      </c>
      <c r="D24" s="115"/>
      <c r="E24" s="115"/>
      <c r="F24" s="115"/>
      <c r="G24" s="116"/>
      <c r="H24" s="103">
        <f>'INCOME STATEMENT'!B16/'BALANCE SHEET'!B45</f>
        <v>0.25283211531803906</v>
      </c>
    </row>
  </sheetData>
  <mergeCells count="16">
    <mergeCell ref="C22:G22"/>
    <mergeCell ref="C23:G23"/>
    <mergeCell ref="C24:G24"/>
    <mergeCell ref="A18:H18"/>
    <mergeCell ref="A1:K1"/>
    <mergeCell ref="A2:K2"/>
    <mergeCell ref="A3:K17"/>
    <mergeCell ref="A20:B20"/>
    <mergeCell ref="A21:B21"/>
    <mergeCell ref="A22:B22"/>
    <mergeCell ref="A23:B23"/>
    <mergeCell ref="A24:B24"/>
    <mergeCell ref="A19:B19"/>
    <mergeCell ref="C19:G19"/>
    <mergeCell ref="C20:G20"/>
    <mergeCell ref="C21:G2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vt:lpstr>
      <vt:lpstr>INCOME STATEMENT</vt:lpstr>
      <vt:lpstr>BALANCE SHEET</vt:lpstr>
      <vt:lpstr>RATIOS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2018-10-11T13:07:29Z</dcterms:created>
  <dcterms:modified xsi:type="dcterms:W3CDTF">2018-10-11T13:13:30Z</dcterms:modified>
</cp:coreProperties>
</file>